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ml.chartshape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9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1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3.xml" ContentType="application/vnd.openxmlformats-officedocument.drawingml.chartshapes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5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7.xml" ContentType="application/vnd.openxmlformats-officedocument.drawingml.chartshape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8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9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0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21.xml" ContentType="application/vnd.openxmlformats-officedocument.drawingml.chartshapes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23.xml" ContentType="application/vnd.openxmlformats-officedocument.drawingml.chartshapes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24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25.xml" ContentType="application/vnd.openxmlformats-officedocument.drawingml.chartshapes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26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drawings/drawing27.xml" ContentType="application/vnd.openxmlformats-officedocument.drawingml.chartshapes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drawings/drawing28.xml" ContentType="application/vnd.openxmlformats-officedocument.drawing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29.xml" ContentType="application/vnd.openxmlformats-officedocument.drawingml.chartshapes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30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drawings/drawing31.xml" ContentType="application/vnd.openxmlformats-officedocument.drawingml.chartshapes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32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drawings/drawing33.xml" ContentType="application/vnd.openxmlformats-officedocument.drawingml.chartshapes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34.xml" ContentType="application/vnd.openxmlformats-officedocument.drawing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drawings/drawing35.xml" ContentType="application/vnd.openxmlformats-officedocument.drawingml.chartshapes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36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37.xml" ContentType="application/vnd.openxmlformats-officedocument.drawingml.chartshapes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38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drawings/drawing39.xml" ContentType="application/vnd.openxmlformats-officedocument.drawingml.chartshapes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40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drawings/drawing41.xml" ContentType="application/vnd.openxmlformats-officedocument.drawingml.chartshapes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42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drawings/drawing43.xml" ContentType="application/vnd.openxmlformats-officedocument.drawingml.chartshapes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44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45.xml" ContentType="application/vnd.openxmlformats-officedocument.drawingml.chartshapes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drawings/drawing46.xml" ContentType="application/vnd.openxmlformats-officedocument.drawing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drawings/drawing47.xml" ContentType="application/vnd.openxmlformats-officedocument.drawingml.chartshapes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48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drawings/drawing49.xml" ContentType="application/vnd.openxmlformats-officedocument.drawingml.chartshapes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drawings/drawing50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51.xml" ContentType="application/vnd.openxmlformats-officedocument.drawingml.chartshapes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drawings/drawing52.xml" ContentType="application/vnd.openxmlformats-officedocument.drawing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drawings/drawing53.xml" ContentType="application/vnd.openxmlformats-officedocument.drawingml.chartshapes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drawings/drawing54.xml" ContentType="application/vnd.openxmlformats-officedocument.drawing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drawings/drawing55.xml" ContentType="application/vnd.openxmlformats-officedocument.drawingml.chartshapes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drawings/drawing56.xml" ContentType="application/vnd.openxmlformats-officedocument.drawing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drawings/drawing57.xml" ContentType="application/vnd.openxmlformats-officedocument.drawingml.chartshapes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drawings/drawing58.xml" ContentType="application/vnd.openxmlformats-officedocument.drawing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drawings/drawing59.xml" ContentType="application/vnd.openxmlformats-officedocument.drawingml.chartshapes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5E540B24-005D-4FF9-A6EB-A47C49CC8DE5}" xr6:coauthVersionLast="47" xr6:coauthVersionMax="47" xr10:uidLastSave="{00000000-0000-0000-0000-000000000000}"/>
  <bookViews>
    <workbookView xWindow="28680" yWindow="-120" windowWidth="29040" windowHeight="15840" tabRatio="841" xr2:uid="{00000000-000D-0000-FFFF-FFFF00000000}"/>
  </bookViews>
  <sheets>
    <sheet name="Contents" sheetId="169" r:id="rId1"/>
    <sheet name="Table 12.1" sheetId="180" r:id="rId2"/>
    <sheet name="Table 12.2" sheetId="181" r:id="rId3"/>
    <sheet name="Table 12.3" sheetId="182" r:id="rId4"/>
    <sheet name="Table 12.4" sheetId="183" r:id="rId5"/>
    <sheet name="Table 12.5" sheetId="184" r:id="rId6"/>
    <sheet name="Table 12.6" sheetId="185" r:id="rId7"/>
    <sheet name="Table 12.7" sheetId="186" r:id="rId8"/>
    <sheet name="Table 12.8" sheetId="187" r:id="rId9"/>
    <sheet name="Table 12.9" sheetId="188" r:id="rId10"/>
    <sheet name="Table 12.10" sheetId="189" r:id="rId11"/>
    <sheet name="Table 12.11" sheetId="190" r:id="rId12"/>
    <sheet name="Table 12.12" sheetId="191" r:id="rId13"/>
    <sheet name="Table 12.13" sheetId="192" r:id="rId14"/>
    <sheet name="Table 12.14" sheetId="193" r:id="rId15"/>
    <sheet name="Table 12.15" sheetId="194" r:id="rId16"/>
    <sheet name="Table 12.16" sheetId="195" r:id="rId17"/>
    <sheet name="Table 12.17" sheetId="196" r:id="rId18"/>
    <sheet name="Table 12.18" sheetId="197" r:id="rId19"/>
    <sheet name="Table 12.19" sheetId="198" r:id="rId20"/>
    <sheet name="Table 12.20" sheetId="199" r:id="rId21"/>
    <sheet name="Table 12.21" sheetId="200" r:id="rId22"/>
    <sheet name="Table 12.22" sheetId="201" r:id="rId23"/>
    <sheet name="Table 12.23" sheetId="202" r:id="rId24"/>
    <sheet name="Table 12.24" sheetId="203" r:id="rId25"/>
    <sheet name="Table 12.25" sheetId="204" r:id="rId26"/>
    <sheet name="Table 12.26" sheetId="205" r:id="rId27"/>
    <sheet name="Table 12.27" sheetId="206" r:id="rId28"/>
    <sheet name="Table 12.28" sheetId="207" r:id="rId29"/>
    <sheet name="Table 12.29" sheetId="208" r:id="rId30"/>
    <sheet name="State data for spotlight" sheetId="179" state="hidden" r:id="rId31"/>
  </sheets>
  <definedNames>
    <definedName name="_AMO_UniqueIdentifier" hidden="1">"'2995e12c-7f92-4103-a2d1-a1d598d57c6f'"</definedName>
    <definedName name="_xlnm.Print_Area" localSheetId="1">'Table 12.1'!$A$1:$P$99</definedName>
    <definedName name="_xlnm.Print_Area" localSheetId="10">'Table 12.10'!$A$1:$P$99</definedName>
    <definedName name="_xlnm.Print_Area" localSheetId="11">'Table 12.11'!$A$1:$P$99</definedName>
    <definedName name="_xlnm.Print_Area" localSheetId="12">'Table 12.12'!$A$1:$P$99</definedName>
    <definedName name="_xlnm.Print_Area" localSheetId="13">'Table 12.13'!$A$1:$P$99</definedName>
    <definedName name="_xlnm.Print_Area" localSheetId="14">'Table 12.14'!$A$1:$P$99</definedName>
    <definedName name="_xlnm.Print_Area" localSheetId="15">'Table 12.15'!$A$1:$P$99</definedName>
    <definedName name="_xlnm.Print_Area" localSheetId="16">'Table 12.16'!$A$1:$P$99</definedName>
    <definedName name="_xlnm.Print_Area" localSheetId="17">'Table 12.17'!$A$1:$P$99</definedName>
    <definedName name="_xlnm.Print_Area" localSheetId="18">'Table 12.18'!$A$1:$P$99</definedName>
    <definedName name="_xlnm.Print_Area" localSheetId="19">'Table 12.19'!$A$1:$P$99</definedName>
    <definedName name="_xlnm.Print_Area" localSheetId="2">'Table 12.2'!$A$1:$P$99</definedName>
    <definedName name="_xlnm.Print_Area" localSheetId="20">'Table 12.20'!$A$1:$P$99</definedName>
    <definedName name="_xlnm.Print_Area" localSheetId="21">'Table 12.21'!$A$1:$P$99</definedName>
    <definedName name="_xlnm.Print_Area" localSheetId="22">'Table 12.22'!$A$1:$P$99</definedName>
    <definedName name="_xlnm.Print_Area" localSheetId="23">'Table 12.23'!$A$1:$P$99</definedName>
    <definedName name="_xlnm.Print_Area" localSheetId="24">'Table 12.24'!$A$1:$P$99</definedName>
    <definedName name="_xlnm.Print_Area" localSheetId="25">'Table 12.25'!$A$1:$P$99</definedName>
    <definedName name="_xlnm.Print_Area" localSheetId="26">'Table 12.26'!$A$1:$P$99</definedName>
    <definedName name="_xlnm.Print_Area" localSheetId="27">'Table 12.27'!$A$1:$P$99</definedName>
    <definedName name="_xlnm.Print_Area" localSheetId="28">'Table 12.28'!$A$1:$P$99</definedName>
    <definedName name="_xlnm.Print_Area" localSheetId="29">'Table 12.29'!$A$1:$P$99</definedName>
    <definedName name="_xlnm.Print_Area" localSheetId="3">'Table 12.3'!$A$1:$P$99</definedName>
    <definedName name="_xlnm.Print_Area" localSheetId="4">'Table 12.4'!$A$1:$P$99</definedName>
    <definedName name="_xlnm.Print_Area" localSheetId="5">'Table 12.5'!$A$1:$P$99</definedName>
    <definedName name="_xlnm.Print_Area" localSheetId="6">'Table 12.6'!$A$1:$P$99</definedName>
    <definedName name="_xlnm.Print_Area" localSheetId="7">'Table 12.7'!$A$1:$P$99</definedName>
    <definedName name="_xlnm.Print_Area" localSheetId="8">'Table 12.8'!$A$1:$P$99</definedName>
    <definedName name="_xlnm.Print_Area" localSheetId="9">'Table 12.9'!$A$1:$P$99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81" l="1"/>
  <c r="A32" i="182"/>
  <c r="A32" i="183"/>
  <c r="A32" i="184"/>
  <c r="A32" i="185"/>
  <c r="A32" i="186"/>
  <c r="A32" i="187"/>
  <c r="A32" i="188"/>
  <c r="A32" i="189"/>
  <c r="A32" i="190"/>
  <c r="A32" i="191"/>
  <c r="A32" i="192"/>
  <c r="A32" i="193"/>
  <c r="A32" i="194"/>
  <c r="A32" i="195"/>
  <c r="A32" i="196"/>
  <c r="A32" i="197"/>
  <c r="A32" i="198"/>
  <c r="A32" i="199"/>
  <c r="A32" i="200"/>
  <c r="A32" i="201"/>
  <c r="A32" i="202"/>
  <c r="A32" i="203"/>
  <c r="A32" i="204"/>
  <c r="A32" i="205"/>
  <c r="A32" i="206"/>
  <c r="A32" i="207"/>
  <c r="A32" i="208"/>
  <c r="A32" i="179"/>
  <c r="A32" i="180"/>
  <c r="O13" i="208"/>
  <c r="O12" i="208"/>
  <c r="O11" i="208"/>
  <c r="O13" i="207"/>
  <c r="O12" i="207"/>
  <c r="O11" i="207"/>
  <c r="O13" i="206"/>
  <c r="O12" i="206"/>
  <c r="O11" i="206"/>
  <c r="O13" i="205"/>
  <c r="O12" i="205"/>
  <c r="O11" i="205"/>
  <c r="O13" i="204"/>
  <c r="O12" i="204"/>
  <c r="O11" i="204"/>
  <c r="O13" i="203"/>
  <c r="O12" i="203"/>
  <c r="O11" i="203"/>
  <c r="O13" i="202"/>
  <c r="O12" i="202"/>
  <c r="O11" i="202"/>
  <c r="O13" i="201"/>
  <c r="O12" i="201"/>
  <c r="O11" i="201"/>
  <c r="O13" i="200"/>
  <c r="O12" i="200"/>
  <c r="O11" i="200"/>
  <c r="O13" i="199"/>
  <c r="O12" i="199"/>
  <c r="O11" i="199"/>
  <c r="O13" i="198"/>
  <c r="O12" i="198"/>
  <c r="O11" i="198"/>
  <c r="O13" i="197"/>
  <c r="O12" i="197"/>
  <c r="O11" i="197"/>
  <c r="O13" i="196"/>
  <c r="O12" i="196"/>
  <c r="O11" i="196"/>
  <c r="O13" i="195"/>
  <c r="O12" i="195"/>
  <c r="O11" i="195"/>
  <c r="O13" i="194"/>
  <c r="O12" i="194"/>
  <c r="O11" i="194"/>
  <c r="O13" i="193"/>
  <c r="O12" i="193"/>
  <c r="O11" i="193"/>
  <c r="O13" i="192"/>
  <c r="O12" i="192"/>
  <c r="O11" i="192"/>
  <c r="O13" i="191"/>
  <c r="O12" i="191"/>
  <c r="O11" i="191"/>
  <c r="O13" i="190"/>
  <c r="O12" i="190"/>
  <c r="O11" i="190"/>
  <c r="O13" i="189"/>
  <c r="O12" i="189"/>
  <c r="O11" i="189"/>
  <c r="O13" i="188"/>
  <c r="O12" i="188"/>
  <c r="O11" i="188"/>
  <c r="O13" i="187"/>
  <c r="O12" i="187"/>
  <c r="O11" i="187"/>
  <c r="O13" i="186"/>
  <c r="O12" i="186"/>
  <c r="O11" i="186"/>
  <c r="O13" i="185"/>
  <c r="O12" i="185"/>
  <c r="O11" i="185"/>
  <c r="O13" i="184"/>
  <c r="O12" i="184"/>
  <c r="O11" i="184"/>
  <c r="O13" i="183"/>
  <c r="O12" i="183"/>
  <c r="O11" i="183"/>
  <c r="O13" i="182"/>
  <c r="O12" i="182"/>
  <c r="O11" i="182"/>
  <c r="O13" i="181"/>
  <c r="O12" i="181"/>
  <c r="O11" i="181"/>
  <c r="O13" i="180"/>
  <c r="O12" i="180"/>
  <c r="O11" i="180"/>
  <c r="AB38" i="181"/>
  <c r="O15" i="181"/>
  <c r="AB37" i="181"/>
  <c r="AB38" i="182"/>
  <c r="O15" i="182"/>
  <c r="AB37" i="182"/>
  <c r="AB38" i="183"/>
  <c r="O15" i="183"/>
  <c r="AB37" i="183"/>
  <c r="O16" i="183"/>
  <c r="AB38" i="184"/>
  <c r="AB37" i="184"/>
  <c r="AB38" i="185"/>
  <c r="O15" i="185"/>
  <c r="AB37" i="185"/>
  <c r="O16" i="185"/>
  <c r="AB38" i="186"/>
  <c r="O15" i="186"/>
  <c r="AB37" i="186"/>
  <c r="AB38" i="187"/>
  <c r="O15" i="187"/>
  <c r="AB37" i="187"/>
  <c r="AB38" i="188"/>
  <c r="AB37" i="188"/>
  <c r="O16" i="188"/>
  <c r="AB38" i="189"/>
  <c r="O15" i="189"/>
  <c r="AB37" i="189"/>
  <c r="AB38" i="190"/>
  <c r="AB37" i="190"/>
  <c r="O16" i="190"/>
  <c r="AB38" i="191"/>
  <c r="O15" i="191"/>
  <c r="AB37" i="191"/>
  <c r="O16" i="191"/>
  <c r="AB38" i="192"/>
  <c r="AB37" i="192"/>
  <c r="AB38" i="193"/>
  <c r="AB37" i="193"/>
  <c r="O16" i="193"/>
  <c r="AB38" i="194"/>
  <c r="O15" i="194"/>
  <c r="AB37" i="194"/>
  <c r="O16" i="194"/>
  <c r="AB38" i="195"/>
  <c r="O15" i="195"/>
  <c r="AB37" i="195"/>
  <c r="O16" i="195"/>
  <c r="AB38" i="196"/>
  <c r="AB37" i="196"/>
  <c r="O16" i="196"/>
  <c r="AB38" i="197"/>
  <c r="O15" i="197"/>
  <c r="AB37" i="197"/>
  <c r="AB38" i="198"/>
  <c r="O15" i="198"/>
  <c r="AB37" i="198"/>
  <c r="AB38" i="199"/>
  <c r="O15" i="199"/>
  <c r="AB37" i="199"/>
  <c r="AB38" i="200"/>
  <c r="O15" i="200"/>
  <c r="AB37" i="200"/>
  <c r="O16" i="200"/>
  <c r="AB38" i="201"/>
  <c r="O15" i="201"/>
  <c r="AB37" i="201"/>
  <c r="AB38" i="202"/>
  <c r="AB37" i="202"/>
  <c r="AB38" i="203"/>
  <c r="O15" i="203"/>
  <c r="AB37" i="203"/>
  <c r="AB38" i="204"/>
  <c r="O15" i="204"/>
  <c r="AB37" i="204"/>
  <c r="O16" i="204"/>
  <c r="AB38" i="205"/>
  <c r="O15" i="205"/>
  <c r="AB37" i="205"/>
  <c r="AB38" i="206"/>
  <c r="AB37" i="206"/>
  <c r="O16" i="206"/>
  <c r="AB38" i="207"/>
  <c r="O15" i="207"/>
  <c r="AB37" i="207"/>
  <c r="O16" i="207"/>
  <c r="AB38" i="208"/>
  <c r="AB37" i="208"/>
  <c r="O16" i="208"/>
  <c r="AB38" i="180"/>
  <c r="O15" i="180"/>
  <c r="AB37" i="180"/>
  <c r="O16" i="181"/>
  <c r="O16" i="182"/>
  <c r="O16" i="184"/>
  <c r="O15" i="184"/>
  <c r="O16" i="186"/>
  <c r="O16" i="187"/>
  <c r="O15" i="188"/>
  <c r="O16" i="189"/>
  <c r="O15" i="190"/>
  <c r="O16" i="192"/>
  <c r="O15" i="192"/>
  <c r="O15" i="193"/>
  <c r="O15" i="196"/>
  <c r="O16" i="197"/>
  <c r="O16" i="198"/>
  <c r="O16" i="199"/>
  <c r="O16" i="201"/>
  <c r="O16" i="202"/>
  <c r="O15" i="202"/>
  <c r="O16" i="203"/>
  <c r="O16" i="205"/>
  <c r="O15" i="206"/>
  <c r="O15" i="208"/>
  <c r="O16" i="180"/>
  <c r="AD128" i="208"/>
  <c r="AB128" i="208"/>
  <c r="AD127" i="208"/>
  <c r="AB127" i="208"/>
  <c r="AD125" i="208"/>
  <c r="AB125" i="208"/>
  <c r="AD124" i="208"/>
  <c r="AB124" i="208"/>
  <c r="AB122" i="208"/>
  <c r="AB121" i="208"/>
  <c r="AB120" i="208"/>
  <c r="AB118" i="208"/>
  <c r="O14" i="208"/>
  <c r="AD111" i="208"/>
  <c r="AB111" i="208"/>
  <c r="AD110" i="208"/>
  <c r="AB110" i="208"/>
  <c r="AD109" i="208"/>
  <c r="AB109" i="208"/>
  <c r="AD108" i="208"/>
  <c r="AB108" i="208"/>
  <c r="AD105" i="208"/>
  <c r="AB105" i="208"/>
  <c r="AD104" i="208"/>
  <c r="AB104" i="208"/>
  <c r="N9" i="179"/>
  <c r="N91" i="208"/>
  <c r="L9" i="179"/>
  <c r="L91" i="208"/>
  <c r="M91" i="208"/>
  <c r="J9" i="179"/>
  <c r="K91" i="208"/>
  <c r="AF9" i="208"/>
  <c r="F91" i="208"/>
  <c r="AD9" i="208"/>
  <c r="E91" i="208"/>
  <c r="AB9" i="208"/>
  <c r="C91" i="208"/>
  <c r="N8" i="179"/>
  <c r="O90" i="208"/>
  <c r="L8" i="179"/>
  <c r="M90" i="208"/>
  <c r="J8" i="179"/>
  <c r="K90" i="207"/>
  <c r="AF8" i="208"/>
  <c r="F90" i="208"/>
  <c r="G90" i="208"/>
  <c r="AD8" i="208"/>
  <c r="E90" i="208"/>
  <c r="AB8" i="208"/>
  <c r="C90" i="208"/>
  <c r="N7" i="179"/>
  <c r="N89" i="208"/>
  <c r="O89" i="208"/>
  <c r="L7" i="179"/>
  <c r="M89" i="208"/>
  <c r="J7" i="179"/>
  <c r="J89" i="206"/>
  <c r="AF7" i="208"/>
  <c r="F89" i="208"/>
  <c r="G89" i="208"/>
  <c r="AD7" i="208"/>
  <c r="E89" i="208"/>
  <c r="AB7" i="208"/>
  <c r="C89" i="208"/>
  <c r="N6" i="179"/>
  <c r="O88" i="208"/>
  <c r="N88" i="208"/>
  <c r="L6" i="179"/>
  <c r="M88" i="208"/>
  <c r="J6" i="179"/>
  <c r="J88" i="208"/>
  <c r="AF6" i="208"/>
  <c r="G88" i="208"/>
  <c r="F88" i="208"/>
  <c r="AD6" i="208"/>
  <c r="D88" i="208"/>
  <c r="AB6" i="208"/>
  <c r="C88" i="208"/>
  <c r="N5" i="179"/>
  <c r="O87" i="208"/>
  <c r="L5" i="179"/>
  <c r="L87" i="208"/>
  <c r="J5" i="179"/>
  <c r="J87" i="208"/>
  <c r="AF5" i="208"/>
  <c r="F87" i="208"/>
  <c r="AD5" i="208"/>
  <c r="E87" i="208"/>
  <c r="AB5" i="208"/>
  <c r="C87" i="208"/>
  <c r="N4" i="179"/>
  <c r="N86" i="207"/>
  <c r="N86" i="208"/>
  <c r="L4" i="179"/>
  <c r="M86" i="208"/>
  <c r="L86" i="208"/>
  <c r="J4" i="179"/>
  <c r="J86" i="208"/>
  <c r="AF4" i="208"/>
  <c r="G86" i="208"/>
  <c r="AD4" i="208"/>
  <c r="E86" i="208"/>
  <c r="AB4" i="208"/>
  <c r="C86" i="208"/>
  <c r="N85" i="208"/>
  <c r="F85" i="208"/>
  <c r="A1" i="179"/>
  <c r="J83" i="204"/>
  <c r="C83" i="208"/>
  <c r="A65" i="208"/>
  <c r="AB34" i="208"/>
  <c r="AB33" i="208"/>
  <c r="AB32" i="208"/>
  <c r="AB31" i="208"/>
  <c r="AB30" i="208"/>
  <c r="AB29" i="208"/>
  <c r="AB28" i="208"/>
  <c r="AB27" i="208"/>
  <c r="AB26" i="208"/>
  <c r="AB25" i="208"/>
  <c r="AB24" i="208"/>
  <c r="AB23" i="208"/>
  <c r="AB22" i="208"/>
  <c r="AB21" i="208"/>
  <c r="AB20" i="208"/>
  <c r="AB19" i="208"/>
  <c r="AB18" i="208"/>
  <c r="G19" i="208"/>
  <c r="AB17" i="208"/>
  <c r="AB16" i="208"/>
  <c r="AB15" i="208"/>
  <c r="D16" i="208"/>
  <c r="D15" i="208"/>
  <c r="D14" i="208"/>
  <c r="D13" i="208"/>
  <c r="O10" i="208"/>
  <c r="D10" i="208"/>
  <c r="O9" i="208"/>
  <c r="D9" i="208"/>
  <c r="D8" i="208"/>
  <c r="A7" i="208"/>
  <c r="A4" i="208"/>
  <c r="AB2" i="208"/>
  <c r="A2" i="208"/>
  <c r="AD128" i="207"/>
  <c r="AB128" i="207"/>
  <c r="AD127" i="207"/>
  <c r="AB127" i="207"/>
  <c r="AD125" i="207"/>
  <c r="AB125" i="207"/>
  <c r="AD124" i="207"/>
  <c r="AB124" i="207"/>
  <c r="AB122" i="207"/>
  <c r="AB121" i="207"/>
  <c r="AB120" i="207"/>
  <c r="AB118" i="207"/>
  <c r="O14" i="207"/>
  <c r="AD111" i="207"/>
  <c r="D16" i="207"/>
  <c r="AB111" i="207"/>
  <c r="AD110" i="207"/>
  <c r="D15" i="207"/>
  <c r="AB110" i="207"/>
  <c r="AD109" i="207"/>
  <c r="D14" i="207"/>
  <c r="AB109" i="207"/>
  <c r="AD108" i="207"/>
  <c r="AB108" i="207"/>
  <c r="AD105" i="207"/>
  <c r="D10" i="207"/>
  <c r="AB105" i="207"/>
  <c r="AD104" i="207"/>
  <c r="AB104" i="207"/>
  <c r="M91" i="207"/>
  <c r="L91" i="207"/>
  <c r="AF9" i="207"/>
  <c r="F91" i="207"/>
  <c r="AD9" i="207"/>
  <c r="E91" i="207"/>
  <c r="AB9" i="207"/>
  <c r="C91" i="207"/>
  <c r="N90" i="207"/>
  <c r="AF8" i="207"/>
  <c r="G90" i="207"/>
  <c r="AD8" i="207"/>
  <c r="E90" i="207"/>
  <c r="AB8" i="207"/>
  <c r="C90" i="207"/>
  <c r="O89" i="207"/>
  <c r="N89" i="207"/>
  <c r="M89" i="207"/>
  <c r="J89" i="207"/>
  <c r="AF7" i="207"/>
  <c r="F89" i="207"/>
  <c r="AD7" i="207"/>
  <c r="E89" i="207"/>
  <c r="AB7" i="207"/>
  <c r="C89" i="207"/>
  <c r="O88" i="207"/>
  <c r="N88" i="207"/>
  <c r="L88" i="207"/>
  <c r="AF6" i="207"/>
  <c r="G88" i="207"/>
  <c r="AD6" i="207"/>
  <c r="D88" i="207"/>
  <c r="AB6" i="207"/>
  <c r="C88" i="207"/>
  <c r="J87" i="207"/>
  <c r="AF5" i="207"/>
  <c r="G87" i="207"/>
  <c r="AD5" i="207"/>
  <c r="E87" i="207"/>
  <c r="AB5" i="207"/>
  <c r="C87" i="207"/>
  <c r="M86" i="207"/>
  <c r="L86" i="207"/>
  <c r="AF4" i="207"/>
  <c r="G86" i="207"/>
  <c r="F86" i="207"/>
  <c r="AD4" i="207"/>
  <c r="E86" i="207"/>
  <c r="AB4" i="207"/>
  <c r="C86" i="207"/>
  <c r="N85" i="207"/>
  <c r="F85" i="207"/>
  <c r="C83" i="207"/>
  <c r="A65" i="207"/>
  <c r="AB34" i="207"/>
  <c r="AB33" i="207"/>
  <c r="AB32" i="207"/>
  <c r="AB31" i="207"/>
  <c r="AB30" i="207"/>
  <c r="AB29" i="207"/>
  <c r="AB28" i="207"/>
  <c r="AB27" i="207"/>
  <c r="AB26" i="207"/>
  <c r="AB25" i="207"/>
  <c r="AB24" i="207"/>
  <c r="AB23" i="207"/>
  <c r="AB22" i="207"/>
  <c r="AB21" i="207"/>
  <c r="AB20" i="207"/>
  <c r="AB19" i="207"/>
  <c r="AB18" i="207"/>
  <c r="G19" i="207"/>
  <c r="AB17" i="207"/>
  <c r="AB16" i="207"/>
  <c r="AB15" i="207"/>
  <c r="D13" i="207"/>
  <c r="O10" i="207"/>
  <c r="O9" i="207"/>
  <c r="D9" i="207"/>
  <c r="D8" i="207"/>
  <c r="A7" i="207"/>
  <c r="A4" i="207"/>
  <c r="AB2" i="207"/>
  <c r="A2" i="207"/>
  <c r="AD128" i="206"/>
  <c r="AB128" i="206"/>
  <c r="AD127" i="206"/>
  <c r="AB127" i="206"/>
  <c r="AD125" i="206"/>
  <c r="AB125" i="206"/>
  <c r="AD124" i="206"/>
  <c r="AB124" i="206"/>
  <c r="AB122" i="206"/>
  <c r="AB121" i="206"/>
  <c r="AB120" i="206"/>
  <c r="AB118" i="206"/>
  <c r="O14" i="206"/>
  <c r="AD111" i="206"/>
  <c r="AB111" i="206"/>
  <c r="AD110" i="206"/>
  <c r="AB110" i="206"/>
  <c r="AD109" i="206"/>
  <c r="AB109" i="206"/>
  <c r="AD108" i="206"/>
  <c r="AB108" i="206"/>
  <c r="AD105" i="206"/>
  <c r="AB105" i="206"/>
  <c r="AD104" i="206"/>
  <c r="AB104" i="206"/>
  <c r="M91" i="206"/>
  <c r="L91" i="206"/>
  <c r="AF9" i="206"/>
  <c r="G91" i="206"/>
  <c r="AD9" i="206"/>
  <c r="E91" i="206"/>
  <c r="AB9" i="206"/>
  <c r="C91" i="206"/>
  <c r="O90" i="206"/>
  <c r="N90" i="206"/>
  <c r="M90" i="206"/>
  <c r="K90" i="206"/>
  <c r="AF8" i="206"/>
  <c r="G90" i="206"/>
  <c r="AD8" i="206"/>
  <c r="D90" i="206"/>
  <c r="E90" i="206"/>
  <c r="AB8" i="206"/>
  <c r="C90" i="206"/>
  <c r="O89" i="206"/>
  <c r="N89" i="206"/>
  <c r="AF7" i="206"/>
  <c r="G89" i="206"/>
  <c r="AD7" i="206"/>
  <c r="E89" i="206"/>
  <c r="AB7" i="206"/>
  <c r="C89" i="206"/>
  <c r="O88" i="206"/>
  <c r="N88" i="206"/>
  <c r="M88" i="206"/>
  <c r="J88" i="206"/>
  <c r="AF6" i="206"/>
  <c r="F88" i="206"/>
  <c r="AD6" i="206"/>
  <c r="E88" i="206"/>
  <c r="AB6" i="206"/>
  <c r="C88" i="206"/>
  <c r="O87" i="206"/>
  <c r="M87" i="206"/>
  <c r="J87" i="206"/>
  <c r="AF5" i="206"/>
  <c r="F87" i="206"/>
  <c r="AD5" i="206"/>
  <c r="D87" i="206"/>
  <c r="AB5" i="206"/>
  <c r="C87" i="206"/>
  <c r="M86" i="206"/>
  <c r="L86" i="206"/>
  <c r="AF4" i="206"/>
  <c r="G86" i="206"/>
  <c r="AD4" i="206"/>
  <c r="E86" i="206"/>
  <c r="AB4" i="206"/>
  <c r="D8" i="206"/>
  <c r="C86" i="206"/>
  <c r="N85" i="206"/>
  <c r="F85" i="206"/>
  <c r="J83" i="206"/>
  <c r="C83" i="206"/>
  <c r="A65" i="206"/>
  <c r="AB34" i="206"/>
  <c r="AB33" i="206"/>
  <c r="AB32" i="206"/>
  <c r="AB31" i="206"/>
  <c r="AB30" i="206"/>
  <c r="AB29" i="206"/>
  <c r="AB28" i="206"/>
  <c r="AB27" i="206"/>
  <c r="AB26" i="206"/>
  <c r="AB25" i="206"/>
  <c r="AB24" i="206"/>
  <c r="AB23" i="206"/>
  <c r="AB22" i="206"/>
  <c r="AB21" i="206"/>
  <c r="AB20" i="206"/>
  <c r="AB19" i="206"/>
  <c r="AB18" i="206"/>
  <c r="G19" i="206"/>
  <c r="A19" i="206"/>
  <c r="AB17" i="206"/>
  <c r="AB16" i="206"/>
  <c r="AB15" i="206"/>
  <c r="D16" i="206"/>
  <c r="D15" i="206"/>
  <c r="D14" i="206"/>
  <c r="D13" i="206"/>
  <c r="O10" i="206"/>
  <c r="D10" i="206"/>
  <c r="O9" i="206"/>
  <c r="D9" i="206"/>
  <c r="O8" i="206"/>
  <c r="A7" i="206"/>
  <c r="A4" i="206"/>
  <c r="AB2" i="206"/>
  <c r="A2" i="206"/>
  <c r="AD128" i="205"/>
  <c r="O10" i="205"/>
  <c r="AB128" i="205"/>
  <c r="AD127" i="205"/>
  <c r="AB127" i="205"/>
  <c r="AD125" i="205"/>
  <c r="AB125" i="205"/>
  <c r="AD124" i="205"/>
  <c r="AB124" i="205"/>
  <c r="AB122" i="205"/>
  <c r="AB121" i="205"/>
  <c r="AB120" i="205"/>
  <c r="AB118" i="205"/>
  <c r="AD111" i="205"/>
  <c r="D16" i="205"/>
  <c r="AB111" i="205"/>
  <c r="AD110" i="205"/>
  <c r="AB110" i="205"/>
  <c r="AD109" i="205"/>
  <c r="AB109" i="205"/>
  <c r="AD108" i="205"/>
  <c r="AB108" i="205"/>
  <c r="AD105" i="205"/>
  <c r="D10" i="205"/>
  <c r="AB105" i="205"/>
  <c r="AD104" i="205"/>
  <c r="D9" i="205"/>
  <c r="AB104" i="205"/>
  <c r="M91" i="205"/>
  <c r="L91" i="205"/>
  <c r="AF9" i="205"/>
  <c r="F91" i="205"/>
  <c r="AD9" i="205"/>
  <c r="E91" i="205"/>
  <c r="AB9" i="205"/>
  <c r="C91" i="205"/>
  <c r="O90" i="205"/>
  <c r="N90" i="205"/>
  <c r="M90" i="205"/>
  <c r="K90" i="205"/>
  <c r="AF8" i="205"/>
  <c r="F90" i="205"/>
  <c r="AD8" i="205"/>
  <c r="D90" i="205"/>
  <c r="AB8" i="205"/>
  <c r="C90" i="205"/>
  <c r="O89" i="205"/>
  <c r="N89" i="205"/>
  <c r="J89" i="205"/>
  <c r="AF7" i="205"/>
  <c r="G89" i="205"/>
  <c r="AD7" i="205"/>
  <c r="E89" i="205"/>
  <c r="D89" i="205"/>
  <c r="AB7" i="205"/>
  <c r="C89" i="205"/>
  <c r="O88" i="205"/>
  <c r="N88" i="205"/>
  <c r="J88" i="205"/>
  <c r="AF6" i="205"/>
  <c r="G88" i="205"/>
  <c r="AD6" i="205"/>
  <c r="D88" i="205"/>
  <c r="AB6" i="205"/>
  <c r="C88" i="205"/>
  <c r="M87" i="205"/>
  <c r="J87" i="205"/>
  <c r="AF5" i="205"/>
  <c r="G87" i="205"/>
  <c r="AD5" i="205"/>
  <c r="E87" i="205"/>
  <c r="AB5" i="205"/>
  <c r="C87" i="205"/>
  <c r="M86" i="205"/>
  <c r="L86" i="205"/>
  <c r="AF4" i="205"/>
  <c r="G86" i="205"/>
  <c r="AD4" i="205"/>
  <c r="D86" i="205"/>
  <c r="AB4" i="205"/>
  <c r="C86" i="205"/>
  <c r="N85" i="205"/>
  <c r="F85" i="205"/>
  <c r="J83" i="205"/>
  <c r="C83" i="205"/>
  <c r="A65" i="205"/>
  <c r="AB34" i="205"/>
  <c r="AB33" i="205"/>
  <c r="AB32" i="205"/>
  <c r="AB31" i="205"/>
  <c r="AB30" i="205"/>
  <c r="AB29" i="205"/>
  <c r="AB28" i="205"/>
  <c r="AB27" i="205"/>
  <c r="AB26" i="205"/>
  <c r="AB25" i="205"/>
  <c r="AB24" i="205"/>
  <c r="AB23" i="205"/>
  <c r="AB22" i="205"/>
  <c r="AB21" i="205"/>
  <c r="AB20" i="205"/>
  <c r="AB19" i="205"/>
  <c r="AB18" i="205"/>
  <c r="G19" i="205"/>
  <c r="AB17" i="205"/>
  <c r="AB16" i="205"/>
  <c r="AB15" i="205"/>
  <c r="D15" i="205"/>
  <c r="O14" i="205"/>
  <c r="D14" i="205"/>
  <c r="D13" i="205"/>
  <c r="O9" i="205"/>
  <c r="O8" i="205"/>
  <c r="A7" i="205"/>
  <c r="A4" i="205"/>
  <c r="AB2" i="205"/>
  <c r="A2" i="205"/>
  <c r="AD128" i="204"/>
  <c r="AB128" i="204"/>
  <c r="AD127" i="204"/>
  <c r="AB127" i="204"/>
  <c r="AD125" i="204"/>
  <c r="AB125" i="204"/>
  <c r="AD124" i="204"/>
  <c r="AB124" i="204"/>
  <c r="AB122" i="204"/>
  <c r="AB121" i="204"/>
  <c r="AB120" i="204"/>
  <c r="AB118" i="204"/>
  <c r="O14" i="204"/>
  <c r="AD111" i="204"/>
  <c r="AB111" i="204"/>
  <c r="AD110" i="204"/>
  <c r="AB110" i="204"/>
  <c r="AD109" i="204"/>
  <c r="D14" i="204"/>
  <c r="AB109" i="204"/>
  <c r="AD108" i="204"/>
  <c r="AB108" i="204"/>
  <c r="AD105" i="204"/>
  <c r="AB105" i="204"/>
  <c r="AD104" i="204"/>
  <c r="AB104" i="204"/>
  <c r="M91" i="204"/>
  <c r="L91" i="204"/>
  <c r="AF9" i="204"/>
  <c r="G91" i="204"/>
  <c r="AD9" i="204"/>
  <c r="E91" i="204"/>
  <c r="AB9" i="204"/>
  <c r="C91" i="204"/>
  <c r="O90" i="204"/>
  <c r="N90" i="204"/>
  <c r="L90" i="204"/>
  <c r="K90" i="204"/>
  <c r="AF8" i="204"/>
  <c r="F90" i="204"/>
  <c r="G90" i="204"/>
  <c r="AD8" i="204"/>
  <c r="E90" i="204"/>
  <c r="AB8" i="204"/>
  <c r="C90" i="204"/>
  <c r="O89" i="204"/>
  <c r="N89" i="204"/>
  <c r="J89" i="204"/>
  <c r="AF7" i="204"/>
  <c r="G89" i="204"/>
  <c r="AD7" i="204"/>
  <c r="E89" i="204"/>
  <c r="AB7" i="204"/>
  <c r="C89" i="204"/>
  <c r="O88" i="204"/>
  <c r="N88" i="204"/>
  <c r="L88" i="204"/>
  <c r="J88" i="204"/>
  <c r="AF6" i="204"/>
  <c r="G88" i="204"/>
  <c r="AD6" i="204"/>
  <c r="E88" i="204"/>
  <c r="AB6" i="204"/>
  <c r="C88" i="204"/>
  <c r="N87" i="204"/>
  <c r="L87" i="204"/>
  <c r="J87" i="204"/>
  <c r="AF5" i="204"/>
  <c r="G87" i="204"/>
  <c r="F87" i="204"/>
  <c r="AD5" i="204"/>
  <c r="E87" i="204"/>
  <c r="AB5" i="204"/>
  <c r="C87" i="204"/>
  <c r="O86" i="204"/>
  <c r="N86" i="204"/>
  <c r="M86" i="204"/>
  <c r="L86" i="204"/>
  <c r="AF4" i="204"/>
  <c r="G86" i="204"/>
  <c r="AD4" i="204"/>
  <c r="E86" i="204"/>
  <c r="AB4" i="204"/>
  <c r="D8" i="204"/>
  <c r="N85" i="204"/>
  <c r="F85" i="204"/>
  <c r="C83" i="204"/>
  <c r="A65" i="204"/>
  <c r="AB34" i="204"/>
  <c r="AB33" i="204"/>
  <c r="AB32" i="204"/>
  <c r="AB31" i="204"/>
  <c r="AB30" i="204"/>
  <c r="AB29" i="204"/>
  <c r="AB28" i="204"/>
  <c r="AB27" i="204"/>
  <c r="AB26" i="204"/>
  <c r="AB25" i="204"/>
  <c r="AB24" i="204"/>
  <c r="AB23" i="204"/>
  <c r="AB22" i="204"/>
  <c r="AB21" i="204"/>
  <c r="AB20" i="204"/>
  <c r="AB19" i="204"/>
  <c r="AB18" i="204"/>
  <c r="G19" i="204"/>
  <c r="AB17" i="204"/>
  <c r="AB16" i="204"/>
  <c r="AB15" i="204"/>
  <c r="D16" i="204"/>
  <c r="D15" i="204"/>
  <c r="D13" i="204"/>
  <c r="O10" i="204"/>
  <c r="D10" i="204"/>
  <c r="O9" i="204"/>
  <c r="D9" i="204"/>
  <c r="A7" i="204"/>
  <c r="A4" i="204"/>
  <c r="AB2" i="204"/>
  <c r="A2" i="204"/>
  <c r="AD128" i="203"/>
  <c r="AB128" i="203"/>
  <c r="AD127" i="203"/>
  <c r="AB127" i="203"/>
  <c r="AD125" i="203"/>
  <c r="AB125" i="203"/>
  <c r="AD124" i="203"/>
  <c r="AB124" i="203"/>
  <c r="AB122" i="203"/>
  <c r="AB121" i="203"/>
  <c r="AB120" i="203"/>
  <c r="AB118" i="203"/>
  <c r="AD111" i="203"/>
  <c r="AB111" i="203"/>
  <c r="AD110" i="203"/>
  <c r="D15" i="203"/>
  <c r="AB110" i="203"/>
  <c r="AD109" i="203"/>
  <c r="AB109" i="203"/>
  <c r="AD108" i="203"/>
  <c r="D13" i="203"/>
  <c r="AB108" i="203"/>
  <c r="AD105" i="203"/>
  <c r="AB105" i="203"/>
  <c r="AD104" i="203"/>
  <c r="D9" i="203"/>
  <c r="AB104" i="203"/>
  <c r="M91" i="203"/>
  <c r="L91" i="203"/>
  <c r="AF9" i="203"/>
  <c r="G91" i="203"/>
  <c r="F91" i="203"/>
  <c r="AD9" i="203"/>
  <c r="D91" i="203"/>
  <c r="E91" i="203"/>
  <c r="AB9" i="203"/>
  <c r="C91" i="203"/>
  <c r="O90" i="203"/>
  <c r="N90" i="203"/>
  <c r="L90" i="203"/>
  <c r="K90" i="203"/>
  <c r="AF8" i="203"/>
  <c r="F90" i="203"/>
  <c r="AD8" i="203"/>
  <c r="E90" i="203"/>
  <c r="D90" i="203"/>
  <c r="AB8" i="203"/>
  <c r="C90" i="203"/>
  <c r="O89" i="203"/>
  <c r="N89" i="203"/>
  <c r="J89" i="203"/>
  <c r="AF7" i="203"/>
  <c r="G89" i="203"/>
  <c r="AD7" i="203"/>
  <c r="E89" i="203"/>
  <c r="AB7" i="203"/>
  <c r="C89" i="203"/>
  <c r="O88" i="203"/>
  <c r="N88" i="203"/>
  <c r="M88" i="203"/>
  <c r="J88" i="203"/>
  <c r="AF6" i="203"/>
  <c r="F88" i="203"/>
  <c r="AD6" i="203"/>
  <c r="E88" i="203"/>
  <c r="AB6" i="203"/>
  <c r="C88" i="203"/>
  <c r="J87" i="203"/>
  <c r="AF5" i="203"/>
  <c r="G87" i="203"/>
  <c r="AD5" i="203"/>
  <c r="D87" i="203"/>
  <c r="AB5" i="203"/>
  <c r="C87" i="203"/>
  <c r="O86" i="203"/>
  <c r="N86" i="203"/>
  <c r="M86" i="203"/>
  <c r="L86" i="203"/>
  <c r="AF4" i="203"/>
  <c r="F86" i="203"/>
  <c r="AD4" i="203"/>
  <c r="E86" i="203"/>
  <c r="AB4" i="203"/>
  <c r="C86" i="203"/>
  <c r="N85" i="203"/>
  <c r="F85" i="203"/>
  <c r="J83" i="203"/>
  <c r="C83" i="203"/>
  <c r="A65" i="203"/>
  <c r="AB34" i="203"/>
  <c r="AB33" i="203"/>
  <c r="AB32" i="203"/>
  <c r="AB31" i="203"/>
  <c r="AB30" i="203"/>
  <c r="AB29" i="203"/>
  <c r="AB28" i="203"/>
  <c r="AB27" i="203"/>
  <c r="AB26" i="203"/>
  <c r="AB25" i="203"/>
  <c r="AB24" i="203"/>
  <c r="AB23" i="203"/>
  <c r="AB22" i="203"/>
  <c r="AB21" i="203"/>
  <c r="AB20" i="203"/>
  <c r="AB19" i="203"/>
  <c r="AB18" i="203"/>
  <c r="G19" i="203"/>
  <c r="AB17" i="203"/>
  <c r="AB16" i="203"/>
  <c r="AB15" i="203"/>
  <c r="D16" i="203"/>
  <c r="O14" i="203"/>
  <c r="D14" i="203"/>
  <c r="O10" i="203"/>
  <c r="D10" i="203"/>
  <c r="O9" i="203"/>
  <c r="D8" i="203"/>
  <c r="A7" i="203"/>
  <c r="A4" i="203"/>
  <c r="AB2" i="203"/>
  <c r="A2" i="203"/>
  <c r="AD128" i="202"/>
  <c r="AB128" i="202"/>
  <c r="AD127" i="202"/>
  <c r="AB127" i="202"/>
  <c r="AD125" i="202"/>
  <c r="AB125" i="202"/>
  <c r="AD124" i="202"/>
  <c r="AB124" i="202"/>
  <c r="AB122" i="202"/>
  <c r="AB121" i="202"/>
  <c r="AB120" i="202"/>
  <c r="AB118" i="202"/>
  <c r="AD111" i="202"/>
  <c r="AB111" i="202"/>
  <c r="AD110" i="202"/>
  <c r="AB110" i="202"/>
  <c r="AD109" i="202"/>
  <c r="AB109" i="202"/>
  <c r="AD108" i="202"/>
  <c r="AB108" i="202"/>
  <c r="AD105" i="202"/>
  <c r="AB105" i="202"/>
  <c r="AD104" i="202"/>
  <c r="AB104" i="202"/>
  <c r="M91" i="202"/>
  <c r="L91" i="202"/>
  <c r="AF9" i="202"/>
  <c r="G91" i="202"/>
  <c r="AD9" i="202"/>
  <c r="D91" i="202"/>
  <c r="AB9" i="202"/>
  <c r="C91" i="202"/>
  <c r="O90" i="202"/>
  <c r="N90" i="202"/>
  <c r="K90" i="202"/>
  <c r="AF8" i="202"/>
  <c r="F90" i="202"/>
  <c r="AD8" i="202"/>
  <c r="E90" i="202"/>
  <c r="D90" i="202"/>
  <c r="AB8" i="202"/>
  <c r="C90" i="202"/>
  <c r="O89" i="202"/>
  <c r="N89" i="202"/>
  <c r="J89" i="202"/>
  <c r="AF7" i="202"/>
  <c r="G89" i="202"/>
  <c r="AD7" i="202"/>
  <c r="E89" i="202"/>
  <c r="AB7" i="202"/>
  <c r="C89" i="202"/>
  <c r="O88" i="202"/>
  <c r="N88" i="202"/>
  <c r="J88" i="202"/>
  <c r="AF6" i="202"/>
  <c r="F88" i="202"/>
  <c r="AD6" i="202"/>
  <c r="E88" i="202"/>
  <c r="AB6" i="202"/>
  <c r="C88" i="202"/>
  <c r="J87" i="202"/>
  <c r="AF5" i="202"/>
  <c r="G87" i="202"/>
  <c r="AD5" i="202"/>
  <c r="E87" i="202"/>
  <c r="AB5" i="202"/>
  <c r="C87" i="202"/>
  <c r="O86" i="202"/>
  <c r="N86" i="202"/>
  <c r="M86" i="202"/>
  <c r="L86" i="202"/>
  <c r="AF4" i="202"/>
  <c r="F86" i="202"/>
  <c r="AD4" i="202"/>
  <c r="E86" i="202"/>
  <c r="AB4" i="202"/>
  <c r="C86" i="202"/>
  <c r="N85" i="202"/>
  <c r="F85" i="202"/>
  <c r="J83" i="202"/>
  <c r="C83" i="202"/>
  <c r="A65" i="202"/>
  <c r="AB34" i="202"/>
  <c r="AB33" i="202"/>
  <c r="AB32" i="202"/>
  <c r="AB31" i="202"/>
  <c r="AB30" i="202"/>
  <c r="AB29" i="202"/>
  <c r="AB28" i="202"/>
  <c r="AB27" i="202"/>
  <c r="AB26" i="202"/>
  <c r="AB25" i="202"/>
  <c r="AB24" i="202"/>
  <c r="AB23" i="202"/>
  <c r="AB22" i="202"/>
  <c r="AB21" i="202"/>
  <c r="AB20" i="202"/>
  <c r="AB19" i="202"/>
  <c r="AB18" i="202"/>
  <c r="G19" i="202"/>
  <c r="AB17" i="202"/>
  <c r="AB16" i="202"/>
  <c r="AB15" i="202"/>
  <c r="D16" i="202"/>
  <c r="D15" i="202"/>
  <c r="O14" i="202"/>
  <c r="D14" i="202"/>
  <c r="D13" i="202"/>
  <c r="O10" i="202"/>
  <c r="D10" i="202"/>
  <c r="O9" i="202"/>
  <c r="D9" i="202"/>
  <c r="A7" i="202"/>
  <c r="A4" i="202"/>
  <c r="AB2" i="202"/>
  <c r="A2" i="202"/>
  <c r="AD128" i="201"/>
  <c r="O10" i="201"/>
  <c r="AB128" i="201"/>
  <c r="AD127" i="201"/>
  <c r="AB127" i="201"/>
  <c r="AD125" i="201"/>
  <c r="AB125" i="201"/>
  <c r="AD124" i="201"/>
  <c r="AB124" i="201"/>
  <c r="AB122" i="201"/>
  <c r="AB121" i="201"/>
  <c r="AB120" i="201"/>
  <c r="AB118" i="201"/>
  <c r="AD111" i="201"/>
  <c r="D16" i="201"/>
  <c r="AB111" i="201"/>
  <c r="AD110" i="201"/>
  <c r="AB110" i="201"/>
  <c r="AD109" i="201"/>
  <c r="AB109" i="201"/>
  <c r="AD108" i="201"/>
  <c r="AB108" i="201"/>
  <c r="AD105" i="201"/>
  <c r="D10" i="201"/>
  <c r="AB105" i="201"/>
  <c r="AD104" i="201"/>
  <c r="AB104" i="201"/>
  <c r="M91" i="201"/>
  <c r="L91" i="201"/>
  <c r="AF9" i="201"/>
  <c r="G91" i="201"/>
  <c r="AD9" i="201"/>
  <c r="D91" i="201"/>
  <c r="AB9" i="201"/>
  <c r="C91" i="201"/>
  <c r="O90" i="201"/>
  <c r="N90" i="201"/>
  <c r="L90" i="201"/>
  <c r="K90" i="201"/>
  <c r="AF8" i="201"/>
  <c r="F90" i="201"/>
  <c r="G90" i="201"/>
  <c r="AD8" i="201"/>
  <c r="E90" i="201"/>
  <c r="AB8" i="201"/>
  <c r="C90" i="201"/>
  <c r="O89" i="201"/>
  <c r="N89" i="201"/>
  <c r="J89" i="201"/>
  <c r="AF7" i="201"/>
  <c r="G89" i="201"/>
  <c r="AD7" i="201"/>
  <c r="E89" i="201"/>
  <c r="AB7" i="201"/>
  <c r="C89" i="201"/>
  <c r="O88" i="201"/>
  <c r="N88" i="201"/>
  <c r="L88" i="201"/>
  <c r="J88" i="201"/>
  <c r="AF6" i="201"/>
  <c r="G88" i="201"/>
  <c r="F88" i="201"/>
  <c r="AD6" i="201"/>
  <c r="E88" i="201"/>
  <c r="AB6" i="201"/>
  <c r="C88" i="201"/>
  <c r="L87" i="201"/>
  <c r="J87" i="201"/>
  <c r="AF5" i="201"/>
  <c r="G87" i="201"/>
  <c r="AD5" i="201"/>
  <c r="E87" i="201"/>
  <c r="D87" i="201"/>
  <c r="AB5" i="201"/>
  <c r="C87" i="201"/>
  <c r="O86" i="201"/>
  <c r="N86" i="201"/>
  <c r="M86" i="201"/>
  <c r="L86" i="201"/>
  <c r="AF4" i="201"/>
  <c r="F86" i="201"/>
  <c r="AD4" i="201"/>
  <c r="E86" i="201"/>
  <c r="AB4" i="201"/>
  <c r="C86" i="201"/>
  <c r="N85" i="201"/>
  <c r="F85" i="201"/>
  <c r="J83" i="201"/>
  <c r="C83" i="201"/>
  <c r="A65" i="201"/>
  <c r="AB34" i="201"/>
  <c r="AB33" i="201"/>
  <c r="AB32" i="201"/>
  <c r="AB31" i="201"/>
  <c r="AB30" i="201"/>
  <c r="AB29" i="201"/>
  <c r="AB28" i="201"/>
  <c r="AB27" i="201"/>
  <c r="AB26" i="201"/>
  <c r="AB25" i="201"/>
  <c r="AB24" i="201"/>
  <c r="AB23" i="201"/>
  <c r="AB22" i="201"/>
  <c r="AB21" i="201"/>
  <c r="AB20" i="201"/>
  <c r="AB19" i="201"/>
  <c r="AB18" i="201"/>
  <c r="G19" i="201"/>
  <c r="AB17" i="201"/>
  <c r="AB16" i="201"/>
  <c r="AB15" i="201"/>
  <c r="D15" i="201"/>
  <c r="O14" i="201"/>
  <c r="D14" i="201"/>
  <c r="D13" i="201"/>
  <c r="O9" i="201"/>
  <c r="D9" i="201"/>
  <c r="O8" i="201"/>
  <c r="D8" i="201"/>
  <c r="A7" i="201"/>
  <c r="A4" i="201"/>
  <c r="AB2" i="201"/>
  <c r="A2" i="201"/>
  <c r="AD128" i="200"/>
  <c r="AB128" i="200"/>
  <c r="AD127" i="200"/>
  <c r="O9" i="200"/>
  <c r="AB127" i="200"/>
  <c r="AD125" i="200"/>
  <c r="AB125" i="200"/>
  <c r="AD124" i="200"/>
  <c r="AB124" i="200"/>
  <c r="AB122" i="200"/>
  <c r="AB121" i="200"/>
  <c r="AB120" i="200"/>
  <c r="AB118" i="200"/>
  <c r="AD111" i="200"/>
  <c r="AB111" i="200"/>
  <c r="AD110" i="200"/>
  <c r="AB110" i="200"/>
  <c r="AD109" i="200"/>
  <c r="AB109" i="200"/>
  <c r="AD108" i="200"/>
  <c r="D13" i="200"/>
  <c r="AB108" i="200"/>
  <c r="AD105" i="200"/>
  <c r="AB105" i="200"/>
  <c r="AD104" i="200"/>
  <c r="D9" i="200"/>
  <c r="AB104" i="200"/>
  <c r="M91" i="200"/>
  <c r="L91" i="200"/>
  <c r="AF9" i="200"/>
  <c r="G91" i="200"/>
  <c r="AD9" i="200"/>
  <c r="E91" i="200"/>
  <c r="AB9" i="200"/>
  <c r="C91" i="200"/>
  <c r="O90" i="200"/>
  <c r="N90" i="200"/>
  <c r="K90" i="200"/>
  <c r="AF8" i="200"/>
  <c r="F90" i="200"/>
  <c r="AD8" i="200"/>
  <c r="E90" i="200"/>
  <c r="AB8" i="200"/>
  <c r="C90" i="200"/>
  <c r="O89" i="200"/>
  <c r="N89" i="200"/>
  <c r="L89" i="200"/>
  <c r="J89" i="200"/>
  <c r="AF7" i="200"/>
  <c r="G89" i="200"/>
  <c r="AD7" i="200"/>
  <c r="E89" i="200"/>
  <c r="AB7" i="200"/>
  <c r="C89" i="200"/>
  <c r="O88" i="200"/>
  <c r="N88" i="200"/>
  <c r="J88" i="200"/>
  <c r="AF6" i="200"/>
  <c r="G88" i="200"/>
  <c r="AD6" i="200"/>
  <c r="E88" i="200"/>
  <c r="AB6" i="200"/>
  <c r="C88" i="200"/>
  <c r="O87" i="200"/>
  <c r="L87" i="200"/>
  <c r="J87" i="200"/>
  <c r="AF5" i="200"/>
  <c r="F87" i="200"/>
  <c r="G87" i="200"/>
  <c r="AD5" i="200"/>
  <c r="D87" i="200"/>
  <c r="AB5" i="200"/>
  <c r="C87" i="200"/>
  <c r="O86" i="200"/>
  <c r="N86" i="200"/>
  <c r="M86" i="200"/>
  <c r="L86" i="200"/>
  <c r="AF4" i="200"/>
  <c r="G86" i="200"/>
  <c r="AD4" i="200"/>
  <c r="D86" i="200"/>
  <c r="E86" i="200"/>
  <c r="AB4" i="200"/>
  <c r="C86" i="200"/>
  <c r="N85" i="200"/>
  <c r="F85" i="200"/>
  <c r="J83" i="200"/>
  <c r="C83" i="200"/>
  <c r="A65" i="200"/>
  <c r="AB34" i="200"/>
  <c r="AB33" i="200"/>
  <c r="AB32" i="200"/>
  <c r="AB31" i="200"/>
  <c r="AB30" i="200"/>
  <c r="AB29" i="200"/>
  <c r="AB28" i="200"/>
  <c r="AB27" i="200"/>
  <c r="AB26" i="200"/>
  <c r="AB25" i="200"/>
  <c r="AB24" i="200"/>
  <c r="AB23" i="200"/>
  <c r="AB22" i="200"/>
  <c r="AB21" i="200"/>
  <c r="AB20" i="200"/>
  <c r="AB19" i="200"/>
  <c r="AB18" i="200"/>
  <c r="G19" i="200"/>
  <c r="AB17" i="200"/>
  <c r="AB16" i="200"/>
  <c r="AB15" i="200"/>
  <c r="D16" i="200"/>
  <c r="D15" i="200"/>
  <c r="O14" i="200"/>
  <c r="D14" i="200"/>
  <c r="O10" i="200"/>
  <c r="D10" i="200"/>
  <c r="D8" i="200"/>
  <c r="A7" i="200"/>
  <c r="A4" i="200"/>
  <c r="AB2" i="200"/>
  <c r="A2" i="200"/>
  <c r="AD128" i="199"/>
  <c r="AB128" i="199"/>
  <c r="AD127" i="199"/>
  <c r="O9" i="199"/>
  <c r="AB127" i="199"/>
  <c r="AD125" i="199"/>
  <c r="AB125" i="199"/>
  <c r="AD124" i="199"/>
  <c r="AB124" i="199"/>
  <c r="AB122" i="199"/>
  <c r="AB121" i="199"/>
  <c r="AB120" i="199"/>
  <c r="AB118" i="199"/>
  <c r="AD111" i="199"/>
  <c r="AB111" i="199"/>
  <c r="AD110" i="199"/>
  <c r="AB110" i="199"/>
  <c r="AD109" i="199"/>
  <c r="AB109" i="199"/>
  <c r="AD108" i="199"/>
  <c r="D13" i="199"/>
  <c r="AB108" i="199"/>
  <c r="AD105" i="199"/>
  <c r="AB105" i="199"/>
  <c r="AD104" i="199"/>
  <c r="D9" i="199"/>
  <c r="AB104" i="199"/>
  <c r="M91" i="199"/>
  <c r="L91" i="199"/>
  <c r="K91" i="199"/>
  <c r="AF9" i="199"/>
  <c r="F91" i="199"/>
  <c r="AD9" i="199"/>
  <c r="E91" i="199"/>
  <c r="AB9" i="199"/>
  <c r="C91" i="199"/>
  <c r="O90" i="199"/>
  <c r="N90" i="199"/>
  <c r="L90" i="199"/>
  <c r="K90" i="199"/>
  <c r="AF8" i="199"/>
  <c r="G90" i="199"/>
  <c r="AD8" i="199"/>
  <c r="E90" i="199"/>
  <c r="D90" i="199"/>
  <c r="AB8" i="199"/>
  <c r="C90" i="199"/>
  <c r="O89" i="199"/>
  <c r="N89" i="199"/>
  <c r="J89" i="199"/>
  <c r="AF7" i="199"/>
  <c r="G89" i="199"/>
  <c r="AD7" i="199"/>
  <c r="E89" i="199"/>
  <c r="AB7" i="199"/>
  <c r="C89" i="199"/>
  <c r="O88" i="199"/>
  <c r="N88" i="199"/>
  <c r="J88" i="199"/>
  <c r="AF6" i="199"/>
  <c r="G88" i="199"/>
  <c r="F88" i="199"/>
  <c r="AD6" i="199"/>
  <c r="E88" i="199"/>
  <c r="AB6" i="199"/>
  <c r="C88" i="199"/>
  <c r="O87" i="199"/>
  <c r="M87" i="199"/>
  <c r="J87" i="199"/>
  <c r="AF5" i="199"/>
  <c r="F87" i="199"/>
  <c r="G87" i="199"/>
  <c r="AD5" i="199"/>
  <c r="E87" i="199"/>
  <c r="D87" i="199"/>
  <c r="AB5" i="199"/>
  <c r="C87" i="199"/>
  <c r="O86" i="199"/>
  <c r="N86" i="199"/>
  <c r="M86" i="199"/>
  <c r="L86" i="199"/>
  <c r="AF4" i="199"/>
  <c r="G86" i="199"/>
  <c r="AD4" i="199"/>
  <c r="E86" i="199"/>
  <c r="AB4" i="199"/>
  <c r="D8" i="199"/>
  <c r="N85" i="199"/>
  <c r="F85" i="199"/>
  <c r="J83" i="199"/>
  <c r="C83" i="199"/>
  <c r="A65" i="199"/>
  <c r="AB34" i="199"/>
  <c r="AB33" i="199"/>
  <c r="AB32" i="199"/>
  <c r="AB31" i="199"/>
  <c r="AB30" i="199"/>
  <c r="AB29" i="199"/>
  <c r="AB28" i="199"/>
  <c r="AB27" i="199"/>
  <c r="AB26" i="199"/>
  <c r="AB25" i="199"/>
  <c r="AB24" i="199"/>
  <c r="AB23" i="199"/>
  <c r="AB22" i="199"/>
  <c r="AB21" i="199"/>
  <c r="AB20" i="199"/>
  <c r="AB19" i="199"/>
  <c r="AB18" i="199"/>
  <c r="G19" i="199"/>
  <c r="AB17" i="199"/>
  <c r="AB16" i="199"/>
  <c r="AB15" i="199"/>
  <c r="D16" i="199"/>
  <c r="D15" i="199"/>
  <c r="O14" i="199"/>
  <c r="D14" i="199"/>
  <c r="O10" i="199"/>
  <c r="D10" i="199"/>
  <c r="O8" i="199"/>
  <c r="A7" i="199"/>
  <c r="A4" i="199"/>
  <c r="AB2" i="199"/>
  <c r="A2" i="199"/>
  <c r="AD128" i="198"/>
  <c r="AB128" i="198"/>
  <c r="AD127" i="198"/>
  <c r="AB127" i="198"/>
  <c r="AD125" i="198"/>
  <c r="AB125" i="198"/>
  <c r="AD124" i="198"/>
  <c r="AB124" i="198"/>
  <c r="AB122" i="198"/>
  <c r="AB121" i="198"/>
  <c r="AB120" i="198"/>
  <c r="AB118" i="198"/>
  <c r="AD111" i="198"/>
  <c r="AB111" i="198"/>
  <c r="AD110" i="198"/>
  <c r="AB110" i="198"/>
  <c r="AD109" i="198"/>
  <c r="AB109" i="198"/>
  <c r="AD108" i="198"/>
  <c r="AB108" i="198"/>
  <c r="AD105" i="198"/>
  <c r="AB105" i="198"/>
  <c r="AD104" i="198"/>
  <c r="AB104" i="198"/>
  <c r="M91" i="198"/>
  <c r="L91" i="198"/>
  <c r="AF9" i="198"/>
  <c r="G91" i="198"/>
  <c r="AD9" i="198"/>
  <c r="E91" i="198"/>
  <c r="AB9" i="198"/>
  <c r="C91" i="198"/>
  <c r="O90" i="198"/>
  <c r="N90" i="198"/>
  <c r="L90" i="198"/>
  <c r="K90" i="198"/>
  <c r="AF8" i="198"/>
  <c r="G90" i="198"/>
  <c r="AD8" i="198"/>
  <c r="E90" i="198"/>
  <c r="AB8" i="198"/>
  <c r="C90" i="198"/>
  <c r="O89" i="198"/>
  <c r="N89" i="198"/>
  <c r="J89" i="198"/>
  <c r="AF7" i="198"/>
  <c r="G89" i="198"/>
  <c r="AD7" i="198"/>
  <c r="E89" i="198"/>
  <c r="AB7" i="198"/>
  <c r="C89" i="198"/>
  <c r="O88" i="198"/>
  <c r="N88" i="198"/>
  <c r="L88" i="198"/>
  <c r="J88" i="198"/>
  <c r="AF6" i="198"/>
  <c r="G88" i="198"/>
  <c r="AD6" i="198"/>
  <c r="E88" i="198"/>
  <c r="AB6" i="198"/>
  <c r="C88" i="198"/>
  <c r="N87" i="198"/>
  <c r="M87" i="198"/>
  <c r="J87" i="198"/>
  <c r="AF5" i="198"/>
  <c r="F87" i="198"/>
  <c r="AD5" i="198"/>
  <c r="D87" i="198"/>
  <c r="E87" i="198"/>
  <c r="AB5" i="198"/>
  <c r="C87" i="198"/>
  <c r="O86" i="198"/>
  <c r="N86" i="198"/>
  <c r="M86" i="198"/>
  <c r="L86" i="198"/>
  <c r="AF4" i="198"/>
  <c r="G86" i="198"/>
  <c r="AD4" i="198"/>
  <c r="D86" i="198"/>
  <c r="AB4" i="198"/>
  <c r="C86" i="198"/>
  <c r="N85" i="198"/>
  <c r="F85" i="198"/>
  <c r="J83" i="198"/>
  <c r="C83" i="198"/>
  <c r="A65" i="198"/>
  <c r="A50" i="198"/>
  <c r="AB34" i="198"/>
  <c r="AB33" i="198"/>
  <c r="AB32" i="198"/>
  <c r="AB31" i="198"/>
  <c r="AB30" i="198"/>
  <c r="AB29" i="198"/>
  <c r="AB28" i="198"/>
  <c r="AB27" i="198"/>
  <c r="AB26" i="198"/>
  <c r="AB25" i="198"/>
  <c r="AB24" i="198"/>
  <c r="AB23" i="198"/>
  <c r="AB22" i="198"/>
  <c r="AB21" i="198"/>
  <c r="AB20" i="198"/>
  <c r="AB19" i="198"/>
  <c r="AB18" i="198"/>
  <c r="G19" i="198"/>
  <c r="A19" i="198"/>
  <c r="AB17" i="198"/>
  <c r="AB16" i="198"/>
  <c r="AB15" i="198"/>
  <c r="D16" i="198"/>
  <c r="D15" i="198"/>
  <c r="O14" i="198"/>
  <c r="D14" i="198"/>
  <c r="D13" i="198"/>
  <c r="O10" i="198"/>
  <c r="D10" i="198"/>
  <c r="O9" i="198"/>
  <c r="D9" i="198"/>
  <c r="O8" i="198"/>
  <c r="D8" i="198"/>
  <c r="A7" i="198"/>
  <c r="A4" i="198"/>
  <c r="AB2" i="198"/>
  <c r="A2" i="198"/>
  <c r="AD128" i="197"/>
  <c r="AB128" i="197"/>
  <c r="AD127" i="197"/>
  <c r="AB127" i="197"/>
  <c r="AD125" i="197"/>
  <c r="AB125" i="197"/>
  <c r="AD124" i="197"/>
  <c r="AB124" i="197"/>
  <c r="AB122" i="197"/>
  <c r="AB121" i="197"/>
  <c r="AB120" i="197"/>
  <c r="AB118" i="197"/>
  <c r="AD111" i="197"/>
  <c r="AB111" i="197"/>
  <c r="AD110" i="197"/>
  <c r="AB110" i="197"/>
  <c r="AD109" i="197"/>
  <c r="AB109" i="197"/>
  <c r="AD108" i="197"/>
  <c r="AB108" i="197"/>
  <c r="AD105" i="197"/>
  <c r="AB105" i="197"/>
  <c r="AD104" i="197"/>
  <c r="AB104" i="197"/>
  <c r="M91" i="197"/>
  <c r="L91" i="197"/>
  <c r="AF9" i="197"/>
  <c r="G91" i="197"/>
  <c r="AD9" i="197"/>
  <c r="E91" i="197"/>
  <c r="AB9" i="197"/>
  <c r="C91" i="197"/>
  <c r="O90" i="197"/>
  <c r="N90" i="197"/>
  <c r="K90" i="197"/>
  <c r="AF8" i="197"/>
  <c r="F90" i="197"/>
  <c r="G90" i="197"/>
  <c r="AD8" i="197"/>
  <c r="E90" i="197"/>
  <c r="D90" i="197"/>
  <c r="AB8" i="197"/>
  <c r="C90" i="197"/>
  <c r="O89" i="197"/>
  <c r="N89" i="197"/>
  <c r="J89" i="197"/>
  <c r="AF7" i="197"/>
  <c r="G89" i="197"/>
  <c r="AD7" i="197"/>
  <c r="E89" i="197"/>
  <c r="D89" i="197"/>
  <c r="AB7" i="197"/>
  <c r="C89" i="197"/>
  <c r="O88" i="197"/>
  <c r="N88" i="197"/>
  <c r="J88" i="197"/>
  <c r="AF6" i="197"/>
  <c r="G88" i="197"/>
  <c r="AD6" i="197"/>
  <c r="E88" i="197"/>
  <c r="AB6" i="197"/>
  <c r="C88" i="197"/>
  <c r="J87" i="197"/>
  <c r="AF5" i="197"/>
  <c r="F87" i="197"/>
  <c r="AD5" i="197"/>
  <c r="E87" i="197"/>
  <c r="AB5" i="197"/>
  <c r="C87" i="197"/>
  <c r="O86" i="197"/>
  <c r="N86" i="197"/>
  <c r="M86" i="197"/>
  <c r="L86" i="197"/>
  <c r="AF4" i="197"/>
  <c r="F86" i="197"/>
  <c r="AD4" i="197"/>
  <c r="E86" i="197"/>
  <c r="AB4" i="197"/>
  <c r="D8" i="197"/>
  <c r="N85" i="197"/>
  <c r="F85" i="197"/>
  <c r="J83" i="197"/>
  <c r="C83" i="197"/>
  <c r="A65" i="197"/>
  <c r="AB34" i="197"/>
  <c r="AB33" i="197"/>
  <c r="AB32" i="197"/>
  <c r="AB31" i="197"/>
  <c r="AB30" i="197"/>
  <c r="AB29" i="197"/>
  <c r="AB28" i="197"/>
  <c r="AB27" i="197"/>
  <c r="AB26" i="197"/>
  <c r="AB25" i="197"/>
  <c r="AB24" i="197"/>
  <c r="AB23" i="197"/>
  <c r="AB22" i="197"/>
  <c r="AB21" i="197"/>
  <c r="AB20" i="197"/>
  <c r="AB19" i="197"/>
  <c r="AB18" i="197"/>
  <c r="G19" i="197"/>
  <c r="AB17" i="197"/>
  <c r="AB16" i="197"/>
  <c r="AB15" i="197"/>
  <c r="D16" i="197"/>
  <c r="D15" i="197"/>
  <c r="O14" i="197"/>
  <c r="D14" i="197"/>
  <c r="D13" i="197"/>
  <c r="O10" i="197"/>
  <c r="D10" i="197"/>
  <c r="O9" i="197"/>
  <c r="D9" i="197"/>
  <c r="A7" i="197"/>
  <c r="A4" i="197"/>
  <c r="AB2" i="197"/>
  <c r="A2" i="197"/>
  <c r="AD128" i="196"/>
  <c r="AB128" i="196"/>
  <c r="AD127" i="196"/>
  <c r="O9" i="196"/>
  <c r="AB127" i="196"/>
  <c r="AD125" i="196"/>
  <c r="AB125" i="196"/>
  <c r="AD124" i="196"/>
  <c r="AB124" i="196"/>
  <c r="AB122" i="196"/>
  <c r="AB121" i="196"/>
  <c r="AB120" i="196"/>
  <c r="AB118" i="196"/>
  <c r="AD111" i="196"/>
  <c r="AB111" i="196"/>
  <c r="AD110" i="196"/>
  <c r="D15" i="196"/>
  <c r="AB110" i="196"/>
  <c r="AD109" i="196"/>
  <c r="AB109" i="196"/>
  <c r="AD108" i="196"/>
  <c r="AB108" i="196"/>
  <c r="AD105" i="196"/>
  <c r="AB105" i="196"/>
  <c r="AD104" i="196"/>
  <c r="AB104" i="196"/>
  <c r="M91" i="196"/>
  <c r="L91" i="196"/>
  <c r="AF9" i="196"/>
  <c r="F91" i="196"/>
  <c r="AD9" i="196"/>
  <c r="D91" i="196"/>
  <c r="AB9" i="196"/>
  <c r="C91" i="196"/>
  <c r="O90" i="196"/>
  <c r="N90" i="196"/>
  <c r="M90" i="196"/>
  <c r="K90" i="196"/>
  <c r="AF8" i="196"/>
  <c r="G90" i="196"/>
  <c r="AD8" i="196"/>
  <c r="D90" i="196"/>
  <c r="AB8" i="196"/>
  <c r="C90" i="196"/>
  <c r="O89" i="196"/>
  <c r="N89" i="196"/>
  <c r="J89" i="196"/>
  <c r="AF7" i="196"/>
  <c r="F89" i="196"/>
  <c r="AD7" i="196"/>
  <c r="E89" i="196"/>
  <c r="AB7" i="196"/>
  <c r="C89" i="196"/>
  <c r="O88" i="196"/>
  <c r="N88" i="196"/>
  <c r="M88" i="196"/>
  <c r="J88" i="196"/>
  <c r="AF6" i="196"/>
  <c r="F88" i="196"/>
  <c r="AD6" i="196"/>
  <c r="D88" i="196"/>
  <c r="AB6" i="196"/>
  <c r="C88" i="196"/>
  <c r="J87" i="196"/>
  <c r="AF5" i="196"/>
  <c r="F87" i="196"/>
  <c r="AD5" i="196"/>
  <c r="E87" i="196"/>
  <c r="D87" i="196"/>
  <c r="AB5" i="196"/>
  <c r="C87" i="196"/>
  <c r="O86" i="196"/>
  <c r="N86" i="196"/>
  <c r="M86" i="196"/>
  <c r="L86" i="196"/>
  <c r="AF4" i="196"/>
  <c r="G86" i="196"/>
  <c r="AD4" i="196"/>
  <c r="D86" i="196"/>
  <c r="AB4" i="196"/>
  <c r="C86" i="196"/>
  <c r="N85" i="196"/>
  <c r="F85" i="196"/>
  <c r="J83" i="196"/>
  <c r="C83" i="196"/>
  <c r="A65" i="196"/>
  <c r="AB34" i="196"/>
  <c r="AB33" i="196"/>
  <c r="AB32" i="196"/>
  <c r="AB31" i="196"/>
  <c r="AB30" i="196"/>
  <c r="AB29" i="196"/>
  <c r="AB28" i="196"/>
  <c r="AB27" i="196"/>
  <c r="AB26" i="196"/>
  <c r="AB25" i="196"/>
  <c r="AB24" i="196"/>
  <c r="AB23" i="196"/>
  <c r="AB22" i="196"/>
  <c r="AB21" i="196"/>
  <c r="AB20" i="196"/>
  <c r="AB19" i="196"/>
  <c r="AB18" i="196"/>
  <c r="G19" i="196"/>
  <c r="AB17" i="196"/>
  <c r="AB16" i="196"/>
  <c r="AB15" i="196"/>
  <c r="D16" i="196"/>
  <c r="O14" i="196"/>
  <c r="D14" i="196"/>
  <c r="D13" i="196"/>
  <c r="O10" i="196"/>
  <c r="D10" i="196"/>
  <c r="D9" i="196"/>
  <c r="A7" i="196"/>
  <c r="A4" i="196"/>
  <c r="AB2" i="196"/>
  <c r="A2" i="196"/>
  <c r="AD128" i="195"/>
  <c r="AB128" i="195"/>
  <c r="AD127" i="195"/>
  <c r="O9" i="195"/>
  <c r="AB127" i="195"/>
  <c r="AD125" i="195"/>
  <c r="AB125" i="195"/>
  <c r="AD124" i="195"/>
  <c r="AB124" i="195"/>
  <c r="AB122" i="195"/>
  <c r="AB121" i="195"/>
  <c r="AB120" i="195"/>
  <c r="AB118" i="195"/>
  <c r="O14" i="195"/>
  <c r="AD111" i="195"/>
  <c r="AB111" i="195"/>
  <c r="AD110" i="195"/>
  <c r="D15" i="195"/>
  <c r="AB110" i="195"/>
  <c r="AD109" i="195"/>
  <c r="AB109" i="195"/>
  <c r="AD108" i="195"/>
  <c r="AB108" i="195"/>
  <c r="AD105" i="195"/>
  <c r="AB105" i="195"/>
  <c r="AD104" i="195"/>
  <c r="D9" i="195"/>
  <c r="AB104" i="195"/>
  <c r="M91" i="195"/>
  <c r="L91" i="195"/>
  <c r="AF9" i="195"/>
  <c r="F91" i="195"/>
  <c r="AD9" i="195"/>
  <c r="D91" i="195"/>
  <c r="AB9" i="195"/>
  <c r="C91" i="195"/>
  <c r="O90" i="195"/>
  <c r="N90" i="195"/>
  <c r="K90" i="195"/>
  <c r="AF8" i="195"/>
  <c r="G90" i="195"/>
  <c r="AD8" i="195"/>
  <c r="D90" i="195"/>
  <c r="E90" i="195"/>
  <c r="AB8" i="195"/>
  <c r="C90" i="195"/>
  <c r="O89" i="195"/>
  <c r="N89" i="195"/>
  <c r="J89" i="195"/>
  <c r="AF7" i="195"/>
  <c r="G89" i="195"/>
  <c r="AD7" i="195"/>
  <c r="D89" i="195"/>
  <c r="AB7" i="195"/>
  <c r="C89" i="195"/>
  <c r="O88" i="195"/>
  <c r="N88" i="195"/>
  <c r="M88" i="195"/>
  <c r="J88" i="195"/>
  <c r="AF6" i="195"/>
  <c r="F88" i="195"/>
  <c r="AD6" i="195"/>
  <c r="E88" i="195"/>
  <c r="AB6" i="195"/>
  <c r="C88" i="195"/>
  <c r="N87" i="195"/>
  <c r="L87" i="195"/>
  <c r="J87" i="195"/>
  <c r="AF5" i="195"/>
  <c r="G87" i="195"/>
  <c r="AD5" i="195"/>
  <c r="D87" i="195"/>
  <c r="AB5" i="195"/>
  <c r="C87" i="195"/>
  <c r="O86" i="195"/>
  <c r="N86" i="195"/>
  <c r="M86" i="195"/>
  <c r="L86" i="195"/>
  <c r="AF4" i="195"/>
  <c r="G86" i="195"/>
  <c r="F86" i="195"/>
  <c r="AD4" i="195"/>
  <c r="E86" i="195"/>
  <c r="AB4" i="195"/>
  <c r="C86" i="195"/>
  <c r="N85" i="195"/>
  <c r="F85" i="195"/>
  <c r="J83" i="195"/>
  <c r="C83" i="195"/>
  <c r="A65" i="195"/>
  <c r="AB34" i="195"/>
  <c r="AB33" i="195"/>
  <c r="AB32" i="195"/>
  <c r="AB31" i="195"/>
  <c r="AB30" i="195"/>
  <c r="AB29" i="195"/>
  <c r="AB28" i="195"/>
  <c r="AB27" i="195"/>
  <c r="AB26" i="195"/>
  <c r="AB25" i="195"/>
  <c r="AB24" i="195"/>
  <c r="AB23" i="195"/>
  <c r="AB22" i="195"/>
  <c r="AB21" i="195"/>
  <c r="AB20" i="195"/>
  <c r="AB19" i="195"/>
  <c r="AB18" i="195"/>
  <c r="G19" i="195"/>
  <c r="AB17" i="195"/>
  <c r="AB16" i="195"/>
  <c r="AB15" i="195"/>
  <c r="D16" i="195"/>
  <c r="D14" i="195"/>
  <c r="D13" i="195"/>
  <c r="O10" i="195"/>
  <c r="D10" i="195"/>
  <c r="A7" i="195"/>
  <c r="A4" i="195"/>
  <c r="AB2" i="195"/>
  <c r="A2" i="195"/>
  <c r="AD128" i="194"/>
  <c r="AB128" i="194"/>
  <c r="AD127" i="194"/>
  <c r="O9" i="194"/>
  <c r="AB127" i="194"/>
  <c r="AD125" i="194"/>
  <c r="AB125" i="194"/>
  <c r="AD124" i="194"/>
  <c r="AB124" i="194"/>
  <c r="AB122" i="194"/>
  <c r="AB121" i="194"/>
  <c r="AB120" i="194"/>
  <c r="AB118" i="194"/>
  <c r="AD111" i="194"/>
  <c r="AB111" i="194"/>
  <c r="AD110" i="194"/>
  <c r="AB110" i="194"/>
  <c r="AD109" i="194"/>
  <c r="D14" i="194"/>
  <c r="AB109" i="194"/>
  <c r="AD108" i="194"/>
  <c r="D13" i="194"/>
  <c r="AB108" i="194"/>
  <c r="AD105" i="194"/>
  <c r="AB105" i="194"/>
  <c r="AD104" i="194"/>
  <c r="D9" i="194"/>
  <c r="AB104" i="194"/>
  <c r="M91" i="194"/>
  <c r="L91" i="194"/>
  <c r="K91" i="194"/>
  <c r="AF9" i="194"/>
  <c r="G91" i="194"/>
  <c r="AD9" i="194"/>
  <c r="D91" i="194"/>
  <c r="E91" i="194"/>
  <c r="AB9" i="194"/>
  <c r="C91" i="194"/>
  <c r="O90" i="194"/>
  <c r="N90" i="194"/>
  <c r="K90" i="194"/>
  <c r="AF8" i="194"/>
  <c r="G90" i="194"/>
  <c r="AD8" i="194"/>
  <c r="E90" i="194"/>
  <c r="AB8" i="194"/>
  <c r="C90" i="194"/>
  <c r="O89" i="194"/>
  <c r="N89" i="194"/>
  <c r="J89" i="194"/>
  <c r="AF7" i="194"/>
  <c r="G89" i="194"/>
  <c r="AD7" i="194"/>
  <c r="E89" i="194"/>
  <c r="AB7" i="194"/>
  <c r="C89" i="194"/>
  <c r="O88" i="194"/>
  <c r="N88" i="194"/>
  <c r="M88" i="194"/>
  <c r="J88" i="194"/>
  <c r="AF6" i="194"/>
  <c r="F88" i="194"/>
  <c r="G88" i="194"/>
  <c r="AD6" i="194"/>
  <c r="E88" i="194"/>
  <c r="AB6" i="194"/>
  <c r="C88" i="194"/>
  <c r="M87" i="194"/>
  <c r="J87" i="194"/>
  <c r="AF5" i="194"/>
  <c r="G87" i="194"/>
  <c r="F87" i="194"/>
  <c r="AD5" i="194"/>
  <c r="E87" i="194"/>
  <c r="AB5" i="194"/>
  <c r="C87" i="194"/>
  <c r="O86" i="194"/>
  <c r="N86" i="194"/>
  <c r="M86" i="194"/>
  <c r="L86" i="194"/>
  <c r="AF4" i="194"/>
  <c r="G86" i="194"/>
  <c r="AD4" i="194"/>
  <c r="E86" i="194"/>
  <c r="D86" i="194"/>
  <c r="AB4" i="194"/>
  <c r="C86" i="194"/>
  <c r="N85" i="194"/>
  <c r="F85" i="194"/>
  <c r="J83" i="194"/>
  <c r="C83" i="194"/>
  <c r="A65" i="194"/>
  <c r="AB34" i="194"/>
  <c r="AB33" i="194"/>
  <c r="AB32" i="194"/>
  <c r="AB31" i="194"/>
  <c r="AB30" i="194"/>
  <c r="AB29" i="194"/>
  <c r="AB28" i="194"/>
  <c r="AB27" i="194"/>
  <c r="AB26" i="194"/>
  <c r="AB25" i="194"/>
  <c r="AB24" i="194"/>
  <c r="AB23" i="194"/>
  <c r="AB22" i="194"/>
  <c r="AB21" i="194"/>
  <c r="AB20" i="194"/>
  <c r="AB19" i="194"/>
  <c r="AB18" i="194"/>
  <c r="G19" i="194"/>
  <c r="AB17" i="194"/>
  <c r="AB16" i="194"/>
  <c r="AB15" i="194"/>
  <c r="D16" i="194"/>
  <c r="D15" i="194"/>
  <c r="O14" i="194"/>
  <c r="O10" i="194"/>
  <c r="D10" i="194"/>
  <c r="O8" i="194"/>
  <c r="A7" i="194"/>
  <c r="A4" i="194"/>
  <c r="AB2" i="194"/>
  <c r="A2" i="194"/>
  <c r="AD128" i="193"/>
  <c r="AB128" i="193"/>
  <c r="AD127" i="193"/>
  <c r="AB127" i="193"/>
  <c r="AD125" i="193"/>
  <c r="AB125" i="193"/>
  <c r="AD124" i="193"/>
  <c r="AB124" i="193"/>
  <c r="AB122" i="193"/>
  <c r="AB121" i="193"/>
  <c r="AB120" i="193"/>
  <c r="AB118" i="193"/>
  <c r="O14" i="193"/>
  <c r="AD111" i="193"/>
  <c r="AB111" i="193"/>
  <c r="AD110" i="193"/>
  <c r="AB110" i="193"/>
  <c r="AD109" i="193"/>
  <c r="AB109" i="193"/>
  <c r="AD108" i="193"/>
  <c r="AB108" i="193"/>
  <c r="AD105" i="193"/>
  <c r="AB105" i="193"/>
  <c r="AD104" i="193"/>
  <c r="AB104" i="193"/>
  <c r="M91" i="193"/>
  <c r="L91" i="193"/>
  <c r="AF9" i="193"/>
  <c r="G91" i="193"/>
  <c r="F91" i="193"/>
  <c r="AD9" i="193"/>
  <c r="E91" i="193"/>
  <c r="D91" i="193"/>
  <c r="AB9" i="193"/>
  <c r="C91" i="193"/>
  <c r="O90" i="193"/>
  <c r="N90" i="193"/>
  <c r="L90" i="193"/>
  <c r="K90" i="193"/>
  <c r="AF8" i="193"/>
  <c r="F90" i="193"/>
  <c r="G90" i="193"/>
  <c r="AD8" i="193"/>
  <c r="D90" i="193"/>
  <c r="E90" i="193"/>
  <c r="AB8" i="193"/>
  <c r="C90" i="193"/>
  <c r="O89" i="193"/>
  <c r="N89" i="193"/>
  <c r="L89" i="193"/>
  <c r="J89" i="193"/>
  <c r="AF7" i="193"/>
  <c r="G89" i="193"/>
  <c r="AD7" i="193"/>
  <c r="D89" i="193"/>
  <c r="E89" i="193"/>
  <c r="AB7" i="193"/>
  <c r="C89" i="193"/>
  <c r="O88" i="193"/>
  <c r="N88" i="193"/>
  <c r="J88" i="193"/>
  <c r="AF6" i="193"/>
  <c r="F88" i="193"/>
  <c r="AD6" i="193"/>
  <c r="E88" i="193"/>
  <c r="AB6" i="193"/>
  <c r="C88" i="193"/>
  <c r="O87" i="193"/>
  <c r="M87" i="193"/>
  <c r="J87" i="193"/>
  <c r="AF5" i="193"/>
  <c r="G87" i="193"/>
  <c r="AD5" i="193"/>
  <c r="E87" i="193"/>
  <c r="AB5" i="193"/>
  <c r="C87" i="193"/>
  <c r="O86" i="193"/>
  <c r="N86" i="193"/>
  <c r="M86" i="193"/>
  <c r="L86" i="193"/>
  <c r="AF4" i="193"/>
  <c r="G86" i="193"/>
  <c r="AD4" i="193"/>
  <c r="E86" i="193"/>
  <c r="AB4" i="193"/>
  <c r="C86" i="193"/>
  <c r="N85" i="193"/>
  <c r="F85" i="193"/>
  <c r="J83" i="193"/>
  <c r="C83" i="193"/>
  <c r="A65" i="193"/>
  <c r="AB34" i="193"/>
  <c r="AB33" i="193"/>
  <c r="AB32" i="193"/>
  <c r="AB31" i="193"/>
  <c r="AB30" i="193"/>
  <c r="AB29" i="193"/>
  <c r="AB28" i="193"/>
  <c r="AB27" i="193"/>
  <c r="AB26" i="193"/>
  <c r="AB25" i="193"/>
  <c r="AB24" i="193"/>
  <c r="AB23" i="193"/>
  <c r="AB22" i="193"/>
  <c r="AB21" i="193"/>
  <c r="AB20" i="193"/>
  <c r="AB19" i="193"/>
  <c r="AB18" i="193"/>
  <c r="G19" i="193"/>
  <c r="AB17" i="193"/>
  <c r="AB16" i="193"/>
  <c r="AB15" i="193"/>
  <c r="D16" i="193"/>
  <c r="D15" i="193"/>
  <c r="D14" i="193"/>
  <c r="D13" i="193"/>
  <c r="O10" i="193"/>
  <c r="D10" i="193"/>
  <c r="O9" i="193"/>
  <c r="D9" i="193"/>
  <c r="A7" i="193"/>
  <c r="A4" i="193"/>
  <c r="AB2" i="193"/>
  <c r="A2" i="193"/>
  <c r="AD128" i="192"/>
  <c r="O10" i="192"/>
  <c r="AB128" i="192"/>
  <c r="AD127" i="192"/>
  <c r="O9" i="192"/>
  <c r="AB127" i="192"/>
  <c r="AD125" i="192"/>
  <c r="AB125" i="192"/>
  <c r="AD124" i="192"/>
  <c r="AB124" i="192"/>
  <c r="AB122" i="192"/>
  <c r="AB121" i="192"/>
  <c r="AB120" i="192"/>
  <c r="AB118" i="192"/>
  <c r="O14" i="192"/>
  <c r="AD111" i="192"/>
  <c r="AB111" i="192"/>
  <c r="AD110" i="192"/>
  <c r="D15" i="192"/>
  <c r="AB110" i="192"/>
  <c r="AD109" i="192"/>
  <c r="D14" i="192"/>
  <c r="AB109" i="192"/>
  <c r="AD108" i="192"/>
  <c r="D13" i="192"/>
  <c r="AB108" i="192"/>
  <c r="AD105" i="192"/>
  <c r="AB105" i="192"/>
  <c r="AD104" i="192"/>
  <c r="D9" i="192"/>
  <c r="AB104" i="192"/>
  <c r="M91" i="192"/>
  <c r="L91" i="192"/>
  <c r="AF9" i="192"/>
  <c r="G91" i="192"/>
  <c r="AD9" i="192"/>
  <c r="D91" i="192"/>
  <c r="AB9" i="192"/>
  <c r="C91" i="192"/>
  <c r="O90" i="192"/>
  <c r="N90" i="192"/>
  <c r="K90" i="192"/>
  <c r="AF8" i="192"/>
  <c r="G90" i="192"/>
  <c r="F90" i="192"/>
  <c r="AD8" i="192"/>
  <c r="D90" i="192"/>
  <c r="AB8" i="192"/>
  <c r="C90" i="192"/>
  <c r="O89" i="192"/>
  <c r="N89" i="192"/>
  <c r="J89" i="192"/>
  <c r="AF7" i="192"/>
  <c r="G89" i="192"/>
  <c r="AD7" i="192"/>
  <c r="D89" i="192"/>
  <c r="E89" i="192"/>
  <c r="AB7" i="192"/>
  <c r="C89" i="192"/>
  <c r="O88" i="192"/>
  <c r="N88" i="192"/>
  <c r="J88" i="192"/>
  <c r="AF6" i="192"/>
  <c r="F88" i="192"/>
  <c r="AD6" i="192"/>
  <c r="E88" i="192"/>
  <c r="AB6" i="192"/>
  <c r="C88" i="192"/>
  <c r="M87" i="192"/>
  <c r="J87" i="192"/>
  <c r="AF5" i="192"/>
  <c r="G87" i="192"/>
  <c r="AD5" i="192"/>
  <c r="D87" i="192"/>
  <c r="AB5" i="192"/>
  <c r="C87" i="192"/>
  <c r="O86" i="192"/>
  <c r="N86" i="192"/>
  <c r="M86" i="192"/>
  <c r="L86" i="192"/>
  <c r="AF4" i="192"/>
  <c r="F86" i="192"/>
  <c r="G86" i="192"/>
  <c r="AD4" i="192"/>
  <c r="D86" i="192"/>
  <c r="AB4" i="192"/>
  <c r="C86" i="192"/>
  <c r="N85" i="192"/>
  <c r="F85" i="192"/>
  <c r="J83" i="192"/>
  <c r="C83" i="192"/>
  <c r="A65" i="192"/>
  <c r="A50" i="192"/>
  <c r="AB34" i="192"/>
  <c r="AB33" i="192"/>
  <c r="AB32" i="192"/>
  <c r="AB31" i="192"/>
  <c r="AB30" i="192"/>
  <c r="AB29" i="192"/>
  <c r="AB28" i="192"/>
  <c r="AB27" i="192"/>
  <c r="AB26" i="192"/>
  <c r="AB25" i="192"/>
  <c r="AB24" i="192"/>
  <c r="AB23" i="192"/>
  <c r="AB22" i="192"/>
  <c r="AB21" i="192"/>
  <c r="AB20" i="192"/>
  <c r="AB19" i="192"/>
  <c r="AB18" i="192"/>
  <c r="G19" i="192"/>
  <c r="A19" i="192"/>
  <c r="AB17" i="192"/>
  <c r="AB16" i="192"/>
  <c r="AB15" i="192"/>
  <c r="D16" i="192"/>
  <c r="D10" i="192"/>
  <c r="A7" i="192"/>
  <c r="A4" i="192"/>
  <c r="AB2" i="192"/>
  <c r="A2" i="192"/>
  <c r="AD128" i="191"/>
  <c r="O10" i="191"/>
  <c r="AB128" i="191"/>
  <c r="AD127" i="191"/>
  <c r="AB127" i="191"/>
  <c r="AD125" i="191"/>
  <c r="AB125" i="191"/>
  <c r="AD124" i="191"/>
  <c r="AB124" i="191"/>
  <c r="AB122" i="191"/>
  <c r="AB121" i="191"/>
  <c r="AB120" i="191"/>
  <c r="AB118" i="191"/>
  <c r="O14" i="191"/>
  <c r="AD111" i="191"/>
  <c r="D16" i="191"/>
  <c r="AB111" i="191"/>
  <c r="AD110" i="191"/>
  <c r="AB110" i="191"/>
  <c r="AD109" i="191"/>
  <c r="D14" i="191"/>
  <c r="AB109" i="191"/>
  <c r="AD108" i="191"/>
  <c r="AB108" i="191"/>
  <c r="AD105" i="191"/>
  <c r="AB105" i="191"/>
  <c r="AD104" i="191"/>
  <c r="AB104" i="191"/>
  <c r="M91" i="191"/>
  <c r="L91" i="191"/>
  <c r="K91" i="191"/>
  <c r="AF9" i="191"/>
  <c r="G91" i="191"/>
  <c r="AD9" i="191"/>
  <c r="D91" i="191"/>
  <c r="AB9" i="191"/>
  <c r="C91" i="191"/>
  <c r="O90" i="191"/>
  <c r="N90" i="191"/>
  <c r="K90" i="191"/>
  <c r="AF8" i="191"/>
  <c r="F90" i="191"/>
  <c r="AD8" i="191"/>
  <c r="E90" i="191"/>
  <c r="D90" i="191"/>
  <c r="AB8" i="191"/>
  <c r="C90" i="191"/>
  <c r="O89" i="191"/>
  <c r="N89" i="191"/>
  <c r="J89" i="191"/>
  <c r="AF7" i="191"/>
  <c r="F89" i="191"/>
  <c r="AD7" i="191"/>
  <c r="E89" i="191"/>
  <c r="D89" i="191"/>
  <c r="AB7" i="191"/>
  <c r="C89" i="191"/>
  <c r="O88" i="191"/>
  <c r="N88" i="191"/>
  <c r="J88" i="191"/>
  <c r="AF6" i="191"/>
  <c r="F88" i="191"/>
  <c r="AD6" i="191"/>
  <c r="D88" i="191"/>
  <c r="AB6" i="191"/>
  <c r="C88" i="191"/>
  <c r="J87" i="191"/>
  <c r="AF5" i="191"/>
  <c r="G87" i="191"/>
  <c r="AD5" i="191"/>
  <c r="D87" i="191"/>
  <c r="AB5" i="191"/>
  <c r="C87" i="191"/>
  <c r="O86" i="191"/>
  <c r="N86" i="191"/>
  <c r="M86" i="191"/>
  <c r="L86" i="191"/>
  <c r="AF4" i="191"/>
  <c r="G86" i="191"/>
  <c r="AD4" i="191"/>
  <c r="E86" i="191"/>
  <c r="AB4" i="191"/>
  <c r="C86" i="191"/>
  <c r="N85" i="191"/>
  <c r="F85" i="191"/>
  <c r="J83" i="191"/>
  <c r="C83" i="191"/>
  <c r="A6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G19" i="191"/>
  <c r="AB17" i="191"/>
  <c r="AB16" i="191"/>
  <c r="AB15" i="191"/>
  <c r="D15" i="191"/>
  <c r="D13" i="191"/>
  <c r="D10" i="191"/>
  <c r="O9" i="191"/>
  <c r="D9" i="191"/>
  <c r="D8" i="191"/>
  <c r="A7" i="191"/>
  <c r="A4" i="191"/>
  <c r="AB2" i="191"/>
  <c r="A2" i="191"/>
  <c r="AD128" i="190"/>
  <c r="O10" i="190"/>
  <c r="AB128" i="190"/>
  <c r="AD127" i="190"/>
  <c r="O9" i="190"/>
  <c r="AB127" i="190"/>
  <c r="AD125" i="190"/>
  <c r="AB125" i="190"/>
  <c r="AD124" i="190"/>
  <c r="AB124" i="190"/>
  <c r="AB122" i="190"/>
  <c r="AB121" i="190"/>
  <c r="AB120" i="190"/>
  <c r="AB118" i="190"/>
  <c r="AD111" i="190"/>
  <c r="D16" i="190"/>
  <c r="AB111" i="190"/>
  <c r="AD110" i="190"/>
  <c r="AB110" i="190"/>
  <c r="AD109" i="190"/>
  <c r="AB109" i="190"/>
  <c r="AD108" i="190"/>
  <c r="AB108" i="190"/>
  <c r="AD105" i="190"/>
  <c r="D10" i="190"/>
  <c r="AB105" i="190"/>
  <c r="AD104" i="190"/>
  <c r="AB104" i="190"/>
  <c r="M91" i="190"/>
  <c r="L91" i="190"/>
  <c r="AF9" i="190"/>
  <c r="G91" i="190"/>
  <c r="AD9" i="190"/>
  <c r="E91" i="190"/>
  <c r="AB9" i="190"/>
  <c r="C91" i="190"/>
  <c r="O90" i="190"/>
  <c r="N90" i="190"/>
  <c r="K90" i="190"/>
  <c r="AF8" i="190"/>
  <c r="G90" i="190"/>
  <c r="AD8" i="190"/>
  <c r="D90" i="190"/>
  <c r="AB8" i="190"/>
  <c r="C90" i="190"/>
  <c r="O89" i="190"/>
  <c r="N89" i="190"/>
  <c r="J89" i="190"/>
  <c r="AF7" i="190"/>
  <c r="G89" i="190"/>
  <c r="AD7" i="190"/>
  <c r="E89" i="190"/>
  <c r="D89" i="190"/>
  <c r="AB7" i="190"/>
  <c r="O8" i="190"/>
  <c r="O88" i="190"/>
  <c r="N88" i="190"/>
  <c r="J88" i="190"/>
  <c r="AF6" i="190"/>
  <c r="G88" i="190"/>
  <c r="AD6" i="190"/>
  <c r="D88" i="190"/>
  <c r="E88" i="190"/>
  <c r="AB6" i="190"/>
  <c r="C88" i="190"/>
  <c r="M87" i="190"/>
  <c r="J87" i="190"/>
  <c r="AF5" i="190"/>
  <c r="G87" i="190"/>
  <c r="AD5" i="190"/>
  <c r="E87" i="190"/>
  <c r="AB5" i="190"/>
  <c r="C87" i="190"/>
  <c r="O86" i="190"/>
  <c r="N86" i="190"/>
  <c r="M86" i="190"/>
  <c r="L86" i="190"/>
  <c r="AF4" i="190"/>
  <c r="G86" i="190"/>
  <c r="AD4" i="190"/>
  <c r="D86" i="190"/>
  <c r="AB4" i="190"/>
  <c r="C86" i="190"/>
  <c r="N85" i="190"/>
  <c r="F85" i="190"/>
  <c r="J83" i="190"/>
  <c r="C83" i="190"/>
  <c r="A65" i="190"/>
  <c r="AB34" i="190"/>
  <c r="AB33" i="190"/>
  <c r="AB32" i="190"/>
  <c r="AB31" i="190"/>
  <c r="AB30" i="190"/>
  <c r="AB29" i="190"/>
  <c r="AB28" i="190"/>
  <c r="AB27" i="190"/>
  <c r="AB26" i="190"/>
  <c r="AB25" i="190"/>
  <c r="AB24" i="190"/>
  <c r="AB23" i="190"/>
  <c r="AB22" i="190"/>
  <c r="AB21" i="190"/>
  <c r="AB20" i="190"/>
  <c r="AB19" i="190"/>
  <c r="AB18" i="190"/>
  <c r="G19" i="190"/>
  <c r="AB17" i="190"/>
  <c r="AB16" i="190"/>
  <c r="AB15" i="190"/>
  <c r="D15" i="190"/>
  <c r="O14" i="190"/>
  <c r="D14" i="190"/>
  <c r="D13" i="190"/>
  <c r="D9" i="190"/>
  <c r="A7" i="190"/>
  <c r="A4" i="190"/>
  <c r="AB2" i="190"/>
  <c r="A2" i="190"/>
  <c r="AD128" i="189"/>
  <c r="O10" i="189"/>
  <c r="AB128" i="189"/>
  <c r="AD127" i="189"/>
  <c r="AB127" i="189"/>
  <c r="AD125" i="189"/>
  <c r="AB125" i="189"/>
  <c r="AD124" i="189"/>
  <c r="AB124" i="189"/>
  <c r="AB122" i="189"/>
  <c r="AB121" i="189"/>
  <c r="AB120" i="189"/>
  <c r="AB118" i="189"/>
  <c r="AD111" i="189"/>
  <c r="D16" i="189"/>
  <c r="AB111" i="189"/>
  <c r="AD110" i="189"/>
  <c r="D15" i="189"/>
  <c r="AB110" i="189"/>
  <c r="AD109" i="189"/>
  <c r="AB109" i="189"/>
  <c r="AD108" i="189"/>
  <c r="D13" i="189"/>
  <c r="AB108" i="189"/>
  <c r="AD105" i="189"/>
  <c r="D10" i="189"/>
  <c r="AB105" i="189"/>
  <c r="AD104" i="189"/>
  <c r="AB104" i="189"/>
  <c r="M91" i="189"/>
  <c r="L91" i="189"/>
  <c r="AF9" i="189"/>
  <c r="G91" i="189"/>
  <c r="AD9" i="189"/>
  <c r="E91" i="189"/>
  <c r="AB9" i="189"/>
  <c r="C91" i="189"/>
  <c r="O90" i="189"/>
  <c r="N90" i="189"/>
  <c r="K90" i="189"/>
  <c r="AF8" i="189"/>
  <c r="F90" i="189"/>
  <c r="AD8" i="189"/>
  <c r="E90" i="189"/>
  <c r="AB8" i="189"/>
  <c r="C90" i="189"/>
  <c r="O89" i="189"/>
  <c r="N89" i="189"/>
  <c r="J89" i="189"/>
  <c r="AF7" i="189"/>
  <c r="F89" i="189"/>
  <c r="AD7" i="189"/>
  <c r="E89" i="189"/>
  <c r="AB7" i="189"/>
  <c r="C89" i="189"/>
  <c r="O88" i="189"/>
  <c r="N88" i="189"/>
  <c r="J88" i="189"/>
  <c r="AF6" i="189"/>
  <c r="G88" i="189"/>
  <c r="AD6" i="189"/>
  <c r="D88" i="189"/>
  <c r="AB6" i="189"/>
  <c r="C88" i="189"/>
  <c r="M87" i="189"/>
  <c r="J87" i="189"/>
  <c r="AF5" i="189"/>
  <c r="F87" i="189"/>
  <c r="AD5" i="189"/>
  <c r="E87" i="189"/>
  <c r="AB5" i="189"/>
  <c r="C87" i="189"/>
  <c r="O86" i="189"/>
  <c r="N86" i="189"/>
  <c r="M86" i="189"/>
  <c r="L86" i="189"/>
  <c r="AF4" i="189"/>
  <c r="F86" i="189"/>
  <c r="AD4" i="189"/>
  <c r="E86" i="189"/>
  <c r="AB4" i="189"/>
  <c r="C86" i="189"/>
  <c r="N85" i="189"/>
  <c r="F85" i="189"/>
  <c r="J83" i="189"/>
  <c r="C83" i="189"/>
  <c r="A65" i="189"/>
  <c r="AB34" i="189"/>
  <c r="AB33" i="189"/>
  <c r="AB32" i="189"/>
  <c r="AB31" i="189"/>
  <c r="AB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G19" i="189"/>
  <c r="AB17" i="189"/>
  <c r="AB16" i="189"/>
  <c r="AB15" i="189"/>
  <c r="O14" i="189"/>
  <c r="D14" i="189"/>
  <c r="O9" i="189"/>
  <c r="D9" i="189"/>
  <c r="O8" i="189"/>
  <c r="A7" i="189"/>
  <c r="A4" i="189"/>
  <c r="AB2" i="189"/>
  <c r="A2" i="189"/>
  <c r="AD128" i="188"/>
  <c r="O10" i="188"/>
  <c r="AB128" i="188"/>
  <c r="AD127" i="188"/>
  <c r="O9" i="188"/>
  <c r="AB127" i="188"/>
  <c r="AD125" i="188"/>
  <c r="AB125" i="188"/>
  <c r="AD124" i="188"/>
  <c r="AB124" i="188"/>
  <c r="AB122" i="188"/>
  <c r="AB121" i="188"/>
  <c r="AB120" i="188"/>
  <c r="AB118" i="188"/>
  <c r="AD111" i="188"/>
  <c r="AB111" i="188"/>
  <c r="AD110" i="188"/>
  <c r="D15" i="188"/>
  <c r="AB110" i="188"/>
  <c r="AD109" i="188"/>
  <c r="D14" i="188"/>
  <c r="AB109" i="188"/>
  <c r="AD108" i="188"/>
  <c r="D13" i="188"/>
  <c r="AB108" i="188"/>
  <c r="AD105" i="188"/>
  <c r="AB105" i="188"/>
  <c r="AD104" i="188"/>
  <c r="AB104" i="188"/>
  <c r="M91" i="188"/>
  <c r="L91" i="188"/>
  <c r="AF9" i="188"/>
  <c r="G91" i="188"/>
  <c r="AD9" i="188"/>
  <c r="E91" i="188"/>
  <c r="AB9" i="188"/>
  <c r="C91" i="188"/>
  <c r="O90" i="188"/>
  <c r="N90" i="188"/>
  <c r="K90" i="188"/>
  <c r="AF8" i="188"/>
  <c r="G90" i="188"/>
  <c r="AD8" i="188"/>
  <c r="E90" i="188"/>
  <c r="AB8" i="188"/>
  <c r="C90" i="188"/>
  <c r="O89" i="188"/>
  <c r="N89" i="188"/>
  <c r="M89" i="188"/>
  <c r="J89" i="188"/>
  <c r="AF7" i="188"/>
  <c r="G89" i="188"/>
  <c r="AD7" i="188"/>
  <c r="D89" i="188"/>
  <c r="E89" i="188"/>
  <c r="AB7" i="188"/>
  <c r="C89" i="188"/>
  <c r="O88" i="188"/>
  <c r="N88" i="188"/>
  <c r="L88" i="188"/>
  <c r="J88" i="188"/>
  <c r="AF6" i="188"/>
  <c r="G88" i="188"/>
  <c r="AD6" i="188"/>
  <c r="E88" i="188"/>
  <c r="AB6" i="188"/>
  <c r="C88" i="188"/>
  <c r="J87" i="188"/>
  <c r="AF5" i="188"/>
  <c r="G87" i="188"/>
  <c r="AD5" i="188"/>
  <c r="E87" i="188"/>
  <c r="AB5" i="188"/>
  <c r="C87" i="188"/>
  <c r="O86" i="188"/>
  <c r="N86" i="188"/>
  <c r="M86" i="188"/>
  <c r="L86" i="188"/>
  <c r="AF4" i="188"/>
  <c r="G86" i="188"/>
  <c r="AD4" i="188"/>
  <c r="E86" i="188"/>
  <c r="AB4" i="188"/>
  <c r="C86" i="188"/>
  <c r="N85" i="188"/>
  <c r="F85" i="188"/>
  <c r="J83" i="188"/>
  <c r="C83" i="188"/>
  <c r="A65" i="188"/>
  <c r="A50" i="188"/>
  <c r="AB34" i="188"/>
  <c r="AB33" i="188"/>
  <c r="AB32" i="188"/>
  <c r="AB31" i="188"/>
  <c r="AB30" i="188"/>
  <c r="AB29" i="188"/>
  <c r="AB28" i="188"/>
  <c r="AB27" i="188"/>
  <c r="AB26" i="188"/>
  <c r="AB25" i="188"/>
  <c r="AB24" i="188"/>
  <c r="AB23" i="188"/>
  <c r="AB22" i="188"/>
  <c r="AB21" i="188"/>
  <c r="AB20" i="188"/>
  <c r="AB19" i="188"/>
  <c r="AB18" i="188"/>
  <c r="G19" i="188"/>
  <c r="A19" i="188"/>
  <c r="AB17" i="188"/>
  <c r="AB16" i="188"/>
  <c r="AB15" i="188"/>
  <c r="D16" i="188"/>
  <c r="O14" i="188"/>
  <c r="D10" i="188"/>
  <c r="D9" i="188"/>
  <c r="A7" i="188"/>
  <c r="A4" i="188"/>
  <c r="AB2" i="188"/>
  <c r="A2" i="188"/>
  <c r="AD128" i="187"/>
  <c r="O10" i="187"/>
  <c r="AB128" i="187"/>
  <c r="AD127" i="187"/>
  <c r="AB127" i="187"/>
  <c r="AD125" i="187"/>
  <c r="AB125" i="187"/>
  <c r="AD124" i="187"/>
  <c r="AB124" i="187"/>
  <c r="AB122" i="187"/>
  <c r="AB121" i="187"/>
  <c r="AB120" i="187"/>
  <c r="AB118" i="187"/>
  <c r="O14" i="187"/>
  <c r="AD111" i="187"/>
  <c r="AB111" i="187"/>
  <c r="AD110" i="187"/>
  <c r="AB110" i="187"/>
  <c r="AD109" i="187"/>
  <c r="D14" i="187"/>
  <c r="AB109" i="187"/>
  <c r="AD108" i="187"/>
  <c r="AB108" i="187"/>
  <c r="AD105" i="187"/>
  <c r="D10" i="187"/>
  <c r="AB105" i="187"/>
  <c r="AD104" i="187"/>
  <c r="AB104" i="187"/>
  <c r="M91" i="187"/>
  <c r="L91" i="187"/>
  <c r="AF9" i="187"/>
  <c r="G91" i="187"/>
  <c r="AD9" i="187"/>
  <c r="D91" i="187"/>
  <c r="AB9" i="187"/>
  <c r="C91" i="187"/>
  <c r="O90" i="187"/>
  <c r="N90" i="187"/>
  <c r="K90" i="187"/>
  <c r="AF8" i="187"/>
  <c r="F90" i="187"/>
  <c r="AD8" i="187"/>
  <c r="E90" i="187"/>
  <c r="AB8" i="187"/>
  <c r="C90" i="187"/>
  <c r="O89" i="187"/>
  <c r="N89" i="187"/>
  <c r="J89" i="187"/>
  <c r="AF7" i="187"/>
  <c r="F89" i="187"/>
  <c r="G89" i="187"/>
  <c r="AD7" i="187"/>
  <c r="E89" i="187"/>
  <c r="AB7" i="187"/>
  <c r="O8" i="187"/>
  <c r="C89" i="187"/>
  <c r="O88" i="187"/>
  <c r="N88" i="187"/>
  <c r="M88" i="187"/>
  <c r="J88" i="187"/>
  <c r="AF6" i="187"/>
  <c r="F88" i="187"/>
  <c r="AD6" i="187"/>
  <c r="D88" i="187"/>
  <c r="AB6" i="187"/>
  <c r="C88" i="187"/>
  <c r="N87" i="187"/>
  <c r="M87" i="187"/>
  <c r="J87" i="187"/>
  <c r="AF5" i="187"/>
  <c r="G87" i="187"/>
  <c r="AD5" i="187"/>
  <c r="D87" i="187"/>
  <c r="AB5" i="187"/>
  <c r="C87" i="187"/>
  <c r="O86" i="187"/>
  <c r="N86" i="187"/>
  <c r="M86" i="187"/>
  <c r="L86" i="187"/>
  <c r="AF4" i="187"/>
  <c r="F86" i="187"/>
  <c r="AD4" i="187"/>
  <c r="E86" i="187"/>
  <c r="AB4" i="187"/>
  <c r="C86" i="187"/>
  <c r="N85" i="187"/>
  <c r="F85" i="187"/>
  <c r="J83" i="187"/>
  <c r="C83" i="187"/>
  <c r="A65" i="187"/>
  <c r="AB34" i="187"/>
  <c r="AB33" i="187"/>
  <c r="AB32" i="187"/>
  <c r="AB31" i="187"/>
  <c r="AB30" i="187"/>
  <c r="AB29" i="187"/>
  <c r="AB28" i="187"/>
  <c r="AB27" i="187"/>
  <c r="AB26" i="187"/>
  <c r="AB25" i="187"/>
  <c r="AB24" i="187"/>
  <c r="AB23" i="187"/>
  <c r="AB22" i="187"/>
  <c r="AB21" i="187"/>
  <c r="AB20" i="187"/>
  <c r="AB19" i="187"/>
  <c r="AB18" i="187"/>
  <c r="G19" i="187"/>
  <c r="AB17" i="187"/>
  <c r="AB16" i="187"/>
  <c r="AB15" i="187"/>
  <c r="D16" i="187"/>
  <c r="D15" i="187"/>
  <c r="D13" i="187"/>
  <c r="O9" i="187"/>
  <c r="D9" i="187"/>
  <c r="A7" i="187"/>
  <c r="A4" i="187"/>
  <c r="AB2" i="187"/>
  <c r="A2" i="187"/>
  <c r="AD128" i="186"/>
  <c r="AB128" i="186"/>
  <c r="AD127" i="186"/>
  <c r="AB127" i="186"/>
  <c r="AD125" i="186"/>
  <c r="AB125" i="186"/>
  <c r="AD124" i="186"/>
  <c r="AB124" i="186"/>
  <c r="AB122" i="186"/>
  <c r="AB121" i="186"/>
  <c r="AB120" i="186"/>
  <c r="AB118" i="186"/>
  <c r="AD111" i="186"/>
  <c r="AB111" i="186"/>
  <c r="AD110" i="186"/>
  <c r="AB110" i="186"/>
  <c r="AD109" i="186"/>
  <c r="AB109" i="186"/>
  <c r="AD108" i="186"/>
  <c r="D13" i="186"/>
  <c r="AB108" i="186"/>
  <c r="AD105" i="186"/>
  <c r="D10" i="186"/>
  <c r="AB105" i="186"/>
  <c r="AD104" i="186"/>
  <c r="D9" i="186"/>
  <c r="AB104" i="186"/>
  <c r="M91" i="186"/>
  <c r="L91" i="186"/>
  <c r="K91" i="186"/>
  <c r="AF9" i="186"/>
  <c r="G91" i="186"/>
  <c r="F91" i="186"/>
  <c r="AD9" i="186"/>
  <c r="D91" i="186"/>
  <c r="E91" i="186"/>
  <c r="AB9" i="186"/>
  <c r="C91" i="186"/>
  <c r="O90" i="186"/>
  <c r="N90" i="186"/>
  <c r="L90" i="186"/>
  <c r="K90" i="186"/>
  <c r="AF8" i="186"/>
  <c r="G90" i="186"/>
  <c r="AD8" i="186"/>
  <c r="D90" i="186"/>
  <c r="AB8" i="186"/>
  <c r="C90" i="186"/>
  <c r="O89" i="186"/>
  <c r="N89" i="186"/>
  <c r="J89" i="186"/>
  <c r="AF7" i="186"/>
  <c r="F89" i="186"/>
  <c r="AD7" i="186"/>
  <c r="E89" i="186"/>
  <c r="AB7" i="186"/>
  <c r="C89" i="186"/>
  <c r="O88" i="186"/>
  <c r="N88" i="186"/>
  <c r="M88" i="186"/>
  <c r="J88" i="186"/>
  <c r="AF6" i="186"/>
  <c r="G88" i="186"/>
  <c r="AD6" i="186"/>
  <c r="D88" i="186"/>
  <c r="AB6" i="186"/>
  <c r="C88" i="186"/>
  <c r="L87" i="186"/>
  <c r="J87" i="186"/>
  <c r="AF5" i="186"/>
  <c r="G87" i="186"/>
  <c r="F87" i="186"/>
  <c r="AD5" i="186"/>
  <c r="E87" i="186"/>
  <c r="AB5" i="186"/>
  <c r="C87" i="186"/>
  <c r="O86" i="186"/>
  <c r="N86" i="186"/>
  <c r="M86" i="186"/>
  <c r="L86" i="186"/>
  <c r="AF4" i="186"/>
  <c r="G86" i="186"/>
  <c r="AD4" i="186"/>
  <c r="D86" i="186"/>
  <c r="E86" i="186"/>
  <c r="AB4" i="186"/>
  <c r="C86" i="186"/>
  <c r="N85" i="186"/>
  <c r="F85" i="186"/>
  <c r="J83" i="186"/>
  <c r="C83" i="186"/>
  <c r="A65" i="186"/>
  <c r="AB34" i="186"/>
  <c r="AB33" i="186"/>
  <c r="AB32" i="186"/>
  <c r="AB31" i="186"/>
  <c r="AB30" i="186"/>
  <c r="AB29" i="186"/>
  <c r="AB28" i="186"/>
  <c r="AB27" i="186"/>
  <c r="AB26" i="186"/>
  <c r="AB25" i="186"/>
  <c r="AB24" i="186"/>
  <c r="AB23" i="186"/>
  <c r="AB22" i="186"/>
  <c r="AB21" i="186"/>
  <c r="AB20" i="186"/>
  <c r="AB19" i="186"/>
  <c r="AB18" i="186"/>
  <c r="G19" i="186"/>
  <c r="AB17" i="186"/>
  <c r="AB16" i="186"/>
  <c r="AB15" i="186"/>
  <c r="D16" i="186"/>
  <c r="D15" i="186"/>
  <c r="O14" i="186"/>
  <c r="D14" i="186"/>
  <c r="O10" i="186"/>
  <c r="O9" i="186"/>
  <c r="D8" i="186"/>
  <c r="A7" i="186"/>
  <c r="A4" i="186"/>
  <c r="AB2" i="186"/>
  <c r="A2" i="186"/>
  <c r="AD128" i="185"/>
  <c r="AB128" i="185"/>
  <c r="AD127" i="185"/>
  <c r="AB127" i="185"/>
  <c r="AD125" i="185"/>
  <c r="AB125" i="185"/>
  <c r="AD124" i="185"/>
  <c r="AB124" i="185"/>
  <c r="AB122" i="185"/>
  <c r="AB121" i="185"/>
  <c r="AB120" i="185"/>
  <c r="AB118" i="185"/>
  <c r="AD111" i="185"/>
  <c r="AB111" i="185"/>
  <c r="AD110" i="185"/>
  <c r="AB110" i="185"/>
  <c r="AD109" i="185"/>
  <c r="AB109" i="185"/>
  <c r="AD108" i="185"/>
  <c r="AB108" i="185"/>
  <c r="AD105" i="185"/>
  <c r="AB105" i="185"/>
  <c r="AD104" i="185"/>
  <c r="AB104" i="185"/>
  <c r="M91" i="185"/>
  <c r="L91" i="185"/>
  <c r="K91" i="185"/>
  <c r="AF9" i="185"/>
  <c r="G91" i="185"/>
  <c r="AD9" i="185"/>
  <c r="E91" i="185"/>
  <c r="D91" i="185"/>
  <c r="AB9" i="185"/>
  <c r="C91" i="185"/>
  <c r="O90" i="185"/>
  <c r="N90" i="185"/>
  <c r="K90" i="185"/>
  <c r="AF8" i="185"/>
  <c r="F90" i="185"/>
  <c r="G90" i="185"/>
  <c r="AD8" i="185"/>
  <c r="E90" i="185"/>
  <c r="AB8" i="185"/>
  <c r="C90" i="185"/>
  <c r="O89" i="185"/>
  <c r="N89" i="185"/>
  <c r="J89" i="185"/>
  <c r="AF7" i="185"/>
  <c r="G89" i="185"/>
  <c r="AD7" i="185"/>
  <c r="E89" i="185"/>
  <c r="AB7" i="185"/>
  <c r="C89" i="185"/>
  <c r="O88" i="185"/>
  <c r="N88" i="185"/>
  <c r="M88" i="185"/>
  <c r="J88" i="185"/>
  <c r="AF6" i="185"/>
  <c r="G88" i="185"/>
  <c r="AD6" i="185"/>
  <c r="E88" i="185"/>
  <c r="AB6" i="185"/>
  <c r="C88" i="185"/>
  <c r="M87" i="185"/>
  <c r="J87" i="185"/>
  <c r="AF5" i="185"/>
  <c r="F87" i="185"/>
  <c r="AD5" i="185"/>
  <c r="E87" i="185"/>
  <c r="AB5" i="185"/>
  <c r="C87" i="185"/>
  <c r="O86" i="185"/>
  <c r="N86" i="185"/>
  <c r="M86" i="185"/>
  <c r="L86" i="185"/>
  <c r="AF4" i="185"/>
  <c r="G86" i="185"/>
  <c r="AD4" i="185"/>
  <c r="E86" i="185"/>
  <c r="AB4" i="185"/>
  <c r="D8" i="185"/>
  <c r="N85" i="185"/>
  <c r="F85" i="185"/>
  <c r="J83" i="185"/>
  <c r="C83" i="185"/>
  <c r="A65" i="185"/>
  <c r="AB34" i="185"/>
  <c r="AB33" i="185"/>
  <c r="AB32" i="185"/>
  <c r="AB31" i="185"/>
  <c r="AB30" i="185"/>
  <c r="AB29" i="185"/>
  <c r="AB28" i="185"/>
  <c r="AB27" i="185"/>
  <c r="AB26" i="185"/>
  <c r="AB25" i="185"/>
  <c r="AB24" i="185"/>
  <c r="AB23" i="185"/>
  <c r="AB22" i="185"/>
  <c r="AB21" i="185"/>
  <c r="AB20" i="185"/>
  <c r="AB19" i="185"/>
  <c r="AB18" i="185"/>
  <c r="G19" i="185"/>
  <c r="AB17" i="185"/>
  <c r="AB16" i="185"/>
  <c r="AB15" i="185"/>
  <c r="D16" i="185"/>
  <c r="D15" i="185"/>
  <c r="O14" i="185"/>
  <c r="D14" i="185"/>
  <c r="D13" i="185"/>
  <c r="O10" i="185"/>
  <c r="D10" i="185"/>
  <c r="O9" i="185"/>
  <c r="D9" i="185"/>
  <c r="O8" i="185"/>
  <c r="A7" i="185"/>
  <c r="A4" i="185"/>
  <c r="AB2" i="185"/>
  <c r="A2" i="185"/>
  <c r="AD128" i="184"/>
  <c r="AB128" i="184"/>
  <c r="AD127" i="184"/>
  <c r="AB127" i="184"/>
  <c r="AD125" i="184"/>
  <c r="AB125" i="184"/>
  <c r="AD124" i="184"/>
  <c r="AB124" i="184"/>
  <c r="AB122" i="184"/>
  <c r="AB121" i="184"/>
  <c r="AB120" i="184"/>
  <c r="AB118" i="184"/>
  <c r="AD111" i="184"/>
  <c r="AB111" i="184"/>
  <c r="AD110" i="184"/>
  <c r="AB110" i="184"/>
  <c r="AD109" i="184"/>
  <c r="AB109" i="184"/>
  <c r="AD108" i="184"/>
  <c r="AB108" i="184"/>
  <c r="AD105" i="184"/>
  <c r="AB105" i="184"/>
  <c r="AD104" i="184"/>
  <c r="AB104" i="184"/>
  <c r="M91" i="184"/>
  <c r="L91" i="184"/>
  <c r="AF9" i="184"/>
  <c r="G91" i="184"/>
  <c r="AD9" i="184"/>
  <c r="D91" i="184"/>
  <c r="AB9" i="184"/>
  <c r="C91" i="184"/>
  <c r="O90" i="184"/>
  <c r="N90" i="184"/>
  <c r="L90" i="184"/>
  <c r="K90" i="184"/>
  <c r="AF8" i="184"/>
  <c r="G90" i="184"/>
  <c r="AD8" i="184"/>
  <c r="E90" i="184"/>
  <c r="AB8" i="184"/>
  <c r="C90" i="184"/>
  <c r="O89" i="184"/>
  <c r="N89" i="184"/>
  <c r="J89" i="184"/>
  <c r="AF7" i="184"/>
  <c r="G89" i="184"/>
  <c r="AD7" i="184"/>
  <c r="E89" i="184"/>
  <c r="AB7" i="184"/>
  <c r="C89" i="184"/>
  <c r="O88" i="184"/>
  <c r="N88" i="184"/>
  <c r="J88" i="184"/>
  <c r="AF6" i="184"/>
  <c r="F88" i="184"/>
  <c r="AD6" i="184"/>
  <c r="E88" i="184"/>
  <c r="AB6" i="184"/>
  <c r="C88" i="184"/>
  <c r="L87" i="184"/>
  <c r="J87" i="184"/>
  <c r="AF5" i="184"/>
  <c r="G87" i="184"/>
  <c r="AD5" i="184"/>
  <c r="E87" i="184"/>
  <c r="AB5" i="184"/>
  <c r="C87" i="184"/>
  <c r="O86" i="184"/>
  <c r="N86" i="184"/>
  <c r="M86" i="184"/>
  <c r="L86" i="184"/>
  <c r="AF4" i="184"/>
  <c r="F86" i="184"/>
  <c r="AD4" i="184"/>
  <c r="E86" i="184"/>
  <c r="AB4" i="184"/>
  <c r="C86" i="184"/>
  <c r="N85" i="184"/>
  <c r="F85" i="184"/>
  <c r="J83" i="184"/>
  <c r="C83" i="184"/>
  <c r="A65" i="184"/>
  <c r="AB34" i="184"/>
  <c r="AB33" i="184"/>
  <c r="AB32" i="184"/>
  <c r="AB31" i="184"/>
  <c r="AB30" i="184"/>
  <c r="AB29" i="184"/>
  <c r="AB28" i="184"/>
  <c r="AB27" i="184"/>
  <c r="AB26" i="184"/>
  <c r="AB25" i="184"/>
  <c r="AB24" i="184"/>
  <c r="AB23" i="184"/>
  <c r="AB22" i="184"/>
  <c r="AB21" i="184"/>
  <c r="AB20" i="184"/>
  <c r="AB19" i="184"/>
  <c r="AB18" i="184"/>
  <c r="G19" i="184"/>
  <c r="AB17" i="184"/>
  <c r="AB16" i="184"/>
  <c r="AB15" i="184"/>
  <c r="D16" i="184"/>
  <c r="D15" i="184"/>
  <c r="O14" i="184"/>
  <c r="D14" i="184"/>
  <c r="D13" i="184"/>
  <c r="O10" i="184"/>
  <c r="D10" i="184"/>
  <c r="O9" i="184"/>
  <c r="D9" i="184"/>
  <c r="O8" i="184"/>
  <c r="A7" i="184"/>
  <c r="A4" i="184"/>
  <c r="AB2" i="184"/>
  <c r="A2" i="184"/>
  <c r="AD128" i="183"/>
  <c r="AB128" i="183"/>
  <c r="AD127" i="183"/>
  <c r="O9" i="183"/>
  <c r="AB127" i="183"/>
  <c r="AD125" i="183"/>
  <c r="AB125" i="183"/>
  <c r="AD124" i="183"/>
  <c r="AB124" i="183"/>
  <c r="AB122" i="183"/>
  <c r="AB121" i="183"/>
  <c r="AB120" i="183"/>
  <c r="AB118" i="183"/>
  <c r="AD111" i="183"/>
  <c r="AB111" i="183"/>
  <c r="AD110" i="183"/>
  <c r="D15" i="183"/>
  <c r="AB110" i="183"/>
  <c r="AD109" i="183"/>
  <c r="AB109" i="183"/>
  <c r="AD108" i="183"/>
  <c r="AB108" i="183"/>
  <c r="AD105" i="183"/>
  <c r="AB105" i="183"/>
  <c r="AD104" i="183"/>
  <c r="AB104" i="183"/>
  <c r="M91" i="183"/>
  <c r="L91" i="183"/>
  <c r="AF9" i="183"/>
  <c r="G91" i="183"/>
  <c r="AD9" i="183"/>
  <c r="D91" i="183"/>
  <c r="AB9" i="183"/>
  <c r="C91" i="183"/>
  <c r="O90" i="183"/>
  <c r="N90" i="183"/>
  <c r="M90" i="183"/>
  <c r="K90" i="183"/>
  <c r="AF8" i="183"/>
  <c r="F90" i="183"/>
  <c r="G90" i="183"/>
  <c r="AD8" i="183"/>
  <c r="E90" i="183"/>
  <c r="AB8" i="183"/>
  <c r="C90" i="183"/>
  <c r="O89" i="183"/>
  <c r="N89" i="183"/>
  <c r="J89" i="183"/>
  <c r="AF7" i="183"/>
  <c r="G89" i="183"/>
  <c r="AD7" i="183"/>
  <c r="E89" i="183"/>
  <c r="D89" i="183"/>
  <c r="AB7" i="183"/>
  <c r="C89" i="183"/>
  <c r="O88" i="183"/>
  <c r="N88" i="183"/>
  <c r="J88" i="183"/>
  <c r="AF6" i="183"/>
  <c r="F88" i="183"/>
  <c r="AD6" i="183"/>
  <c r="E88" i="183"/>
  <c r="AB6" i="183"/>
  <c r="C88" i="183"/>
  <c r="N87" i="183"/>
  <c r="J87" i="183"/>
  <c r="AF5" i="183"/>
  <c r="G87" i="183"/>
  <c r="AD5" i="183"/>
  <c r="E87" i="183"/>
  <c r="D87" i="183"/>
  <c r="AB5" i="183"/>
  <c r="C87" i="183"/>
  <c r="O86" i="183"/>
  <c r="N86" i="183"/>
  <c r="M86" i="183"/>
  <c r="L86" i="183"/>
  <c r="AF4" i="183"/>
  <c r="F86" i="183"/>
  <c r="AD4" i="183"/>
  <c r="E86" i="183"/>
  <c r="AB4" i="183"/>
  <c r="C86" i="183"/>
  <c r="N85" i="183"/>
  <c r="F85" i="183"/>
  <c r="J83" i="183"/>
  <c r="C83" i="183"/>
  <c r="A65" i="183"/>
  <c r="AB34" i="183"/>
  <c r="AB33" i="183"/>
  <c r="AB32" i="183"/>
  <c r="AB31" i="183"/>
  <c r="AB30" i="183"/>
  <c r="AB29" i="183"/>
  <c r="AB28" i="183"/>
  <c r="AB27" i="183"/>
  <c r="AB26" i="183"/>
  <c r="AB25" i="183"/>
  <c r="AB24" i="183"/>
  <c r="AB23" i="183"/>
  <c r="AB22" i="183"/>
  <c r="AB21" i="183"/>
  <c r="AB20" i="183"/>
  <c r="AB19" i="183"/>
  <c r="AB18" i="183"/>
  <c r="G19" i="183"/>
  <c r="AB17" i="183"/>
  <c r="AB16" i="183"/>
  <c r="AB15" i="183"/>
  <c r="D16" i="183"/>
  <c r="O14" i="183"/>
  <c r="D14" i="183"/>
  <c r="D13" i="183"/>
  <c r="O10" i="183"/>
  <c r="D10" i="183"/>
  <c r="D9" i="183"/>
  <c r="O8" i="183"/>
  <c r="D8" i="183"/>
  <c r="A7" i="183"/>
  <c r="A4" i="183"/>
  <c r="AB2" i="183"/>
  <c r="A2" i="183"/>
  <c r="AD128" i="182"/>
  <c r="O10" i="182"/>
  <c r="AB128" i="182"/>
  <c r="AD127" i="182"/>
  <c r="AB127" i="182"/>
  <c r="AD125" i="182"/>
  <c r="AB125" i="182"/>
  <c r="AD124" i="182"/>
  <c r="AB124" i="182"/>
  <c r="AB122" i="182"/>
  <c r="AB121" i="182"/>
  <c r="AB120" i="182"/>
  <c r="AB118" i="182"/>
  <c r="AD111" i="182"/>
  <c r="AB111" i="182"/>
  <c r="AD110" i="182"/>
  <c r="AB110" i="182"/>
  <c r="AD109" i="182"/>
  <c r="D14" i="182"/>
  <c r="AB109" i="182"/>
  <c r="AD108" i="182"/>
  <c r="AB108" i="182"/>
  <c r="AD105" i="182"/>
  <c r="D10" i="182"/>
  <c r="AB105" i="182"/>
  <c r="AD104" i="182"/>
  <c r="AB104" i="182"/>
  <c r="N91" i="182"/>
  <c r="M91" i="182"/>
  <c r="L91" i="182"/>
  <c r="AF9" i="182"/>
  <c r="G91" i="182"/>
  <c r="AD9" i="182"/>
  <c r="D91" i="182"/>
  <c r="E91" i="182"/>
  <c r="AB9" i="182"/>
  <c r="C91" i="182"/>
  <c r="O90" i="182"/>
  <c r="N90" i="182"/>
  <c r="K90" i="182"/>
  <c r="AF8" i="182"/>
  <c r="F90" i="182"/>
  <c r="AD8" i="182"/>
  <c r="E90" i="182"/>
  <c r="AB8" i="182"/>
  <c r="C90" i="182"/>
  <c r="O89" i="182"/>
  <c r="N89" i="182"/>
  <c r="J89" i="182"/>
  <c r="AF7" i="182"/>
  <c r="G89" i="182"/>
  <c r="AD7" i="182"/>
  <c r="E89" i="182"/>
  <c r="AB7" i="182"/>
  <c r="C89" i="182"/>
  <c r="O88" i="182"/>
  <c r="N88" i="182"/>
  <c r="M88" i="182"/>
  <c r="J88" i="182"/>
  <c r="AF6" i="182"/>
  <c r="F88" i="182"/>
  <c r="G88" i="182"/>
  <c r="AD6" i="182"/>
  <c r="E88" i="182"/>
  <c r="AB6" i="182"/>
  <c r="C88" i="182"/>
  <c r="J87" i="182"/>
  <c r="AF5" i="182"/>
  <c r="G87" i="182"/>
  <c r="AD5" i="182"/>
  <c r="D87" i="182"/>
  <c r="AB5" i="182"/>
  <c r="C87" i="182"/>
  <c r="O86" i="182"/>
  <c r="N86" i="182"/>
  <c r="M86" i="182"/>
  <c r="L86" i="182"/>
  <c r="AF4" i="182"/>
  <c r="G86" i="182"/>
  <c r="F86" i="182"/>
  <c r="AD4" i="182"/>
  <c r="E86" i="182"/>
  <c r="AB4" i="182"/>
  <c r="C86" i="182"/>
  <c r="N85" i="182"/>
  <c r="F85" i="182"/>
  <c r="J83" i="182"/>
  <c r="C83" i="182"/>
  <c r="A65" i="182"/>
  <c r="AB34" i="182"/>
  <c r="AB33" i="182"/>
  <c r="AB32" i="182"/>
  <c r="AB31" i="182"/>
  <c r="AB30" i="182"/>
  <c r="AB29" i="182"/>
  <c r="AB28" i="182"/>
  <c r="AB27" i="182"/>
  <c r="AB26" i="182"/>
  <c r="AB25" i="182"/>
  <c r="AB24" i="182"/>
  <c r="AB23" i="182"/>
  <c r="AB22" i="182"/>
  <c r="AB21" i="182"/>
  <c r="AB20" i="182"/>
  <c r="AB19" i="182"/>
  <c r="AB18" i="182"/>
  <c r="G19" i="182"/>
  <c r="AB17" i="182"/>
  <c r="AB16" i="182"/>
  <c r="AB15" i="182"/>
  <c r="D16" i="182"/>
  <c r="D15" i="182"/>
  <c r="O14" i="182"/>
  <c r="D13" i="182"/>
  <c r="O9" i="182"/>
  <c r="D9" i="182"/>
  <c r="A7" i="182"/>
  <c r="A4" i="182"/>
  <c r="AB2" i="182"/>
  <c r="A2" i="182"/>
  <c r="AD128" i="181"/>
  <c r="AB128" i="181"/>
  <c r="AD127" i="181"/>
  <c r="AB127" i="181"/>
  <c r="AD125" i="181"/>
  <c r="AB125" i="181"/>
  <c r="AD124" i="181"/>
  <c r="AB124" i="181"/>
  <c r="AB122" i="181"/>
  <c r="AB121" i="181"/>
  <c r="AB120" i="181"/>
  <c r="AB118" i="181"/>
  <c r="O14" i="181"/>
  <c r="AD111" i="181"/>
  <c r="AB111" i="181"/>
  <c r="AD110" i="181"/>
  <c r="D15" i="181"/>
  <c r="AB110" i="181"/>
  <c r="AD109" i="181"/>
  <c r="AB109" i="181"/>
  <c r="AD108" i="181"/>
  <c r="D13" i="181"/>
  <c r="AB108" i="181"/>
  <c r="AD105" i="181"/>
  <c r="AB105" i="181"/>
  <c r="AD104" i="181"/>
  <c r="D9" i="181"/>
  <c r="AB104" i="181"/>
  <c r="M91" i="181"/>
  <c r="L91" i="181"/>
  <c r="AF9" i="181"/>
  <c r="F91" i="181"/>
  <c r="AD9" i="181"/>
  <c r="D91" i="181"/>
  <c r="AB9" i="181"/>
  <c r="C91" i="181"/>
  <c r="O90" i="181"/>
  <c r="N90" i="181"/>
  <c r="K90" i="181"/>
  <c r="AF8" i="181"/>
  <c r="G90" i="181"/>
  <c r="AD8" i="181"/>
  <c r="E90" i="181"/>
  <c r="AB8" i="181"/>
  <c r="C90" i="181"/>
  <c r="O89" i="181"/>
  <c r="N89" i="181"/>
  <c r="J89" i="181"/>
  <c r="AF7" i="181"/>
  <c r="G89" i="181"/>
  <c r="AD7" i="181"/>
  <c r="D89" i="181"/>
  <c r="E89" i="181"/>
  <c r="AB7" i="181"/>
  <c r="C89" i="181"/>
  <c r="O88" i="181"/>
  <c r="N88" i="181"/>
  <c r="J88" i="181"/>
  <c r="AF6" i="181"/>
  <c r="F88" i="181"/>
  <c r="AD6" i="181"/>
  <c r="E88" i="181"/>
  <c r="AB6" i="181"/>
  <c r="C88" i="181"/>
  <c r="O87" i="181"/>
  <c r="J87" i="181"/>
  <c r="AF5" i="181"/>
  <c r="F87" i="181"/>
  <c r="AD5" i="181"/>
  <c r="D87" i="181"/>
  <c r="AB5" i="181"/>
  <c r="C87" i="181"/>
  <c r="O86" i="181"/>
  <c r="N86" i="181"/>
  <c r="M86" i="181"/>
  <c r="L86" i="181"/>
  <c r="AF4" i="181"/>
  <c r="F86" i="181"/>
  <c r="AD4" i="181"/>
  <c r="D86" i="181"/>
  <c r="AB4" i="181"/>
  <c r="C86" i="181"/>
  <c r="N85" i="181"/>
  <c r="F85" i="181"/>
  <c r="J83" i="181"/>
  <c r="C83" i="181"/>
  <c r="A65" i="181"/>
  <c r="AB34" i="181"/>
  <c r="AB33" i="181"/>
  <c r="AB32" i="181"/>
  <c r="AB31" i="181"/>
  <c r="AB30" i="181"/>
  <c r="AB29" i="181"/>
  <c r="AB28" i="181"/>
  <c r="AB27" i="181"/>
  <c r="AB26" i="181"/>
  <c r="AB25" i="181"/>
  <c r="AB24" i="181"/>
  <c r="AB23" i="181"/>
  <c r="AB22" i="181"/>
  <c r="AB21" i="181"/>
  <c r="AB20" i="181"/>
  <c r="AB19" i="181"/>
  <c r="AB18" i="181"/>
  <c r="G19" i="181"/>
  <c r="AB17" i="181"/>
  <c r="AB16" i="181"/>
  <c r="AB15" i="181"/>
  <c r="D16" i="181"/>
  <c r="D14" i="181"/>
  <c r="O10" i="181"/>
  <c r="D10" i="181"/>
  <c r="O9" i="181"/>
  <c r="O8" i="181"/>
  <c r="A7" i="181"/>
  <c r="A4" i="181"/>
  <c r="AB2" i="181"/>
  <c r="A2" i="181"/>
  <c r="AD128" i="180"/>
  <c r="AB128" i="180"/>
  <c r="AD127" i="180"/>
  <c r="AB127" i="180"/>
  <c r="AD125" i="180"/>
  <c r="AB125" i="180"/>
  <c r="AD124" i="180"/>
  <c r="AB124" i="180"/>
  <c r="AB122" i="180"/>
  <c r="AB121" i="180"/>
  <c r="AB120" i="180"/>
  <c r="AB118" i="180"/>
  <c r="AD111" i="180"/>
  <c r="AB111" i="180"/>
  <c r="AD110" i="180"/>
  <c r="AB110" i="180"/>
  <c r="AD109" i="180"/>
  <c r="AB109" i="180"/>
  <c r="AD108" i="180"/>
  <c r="AB108" i="180"/>
  <c r="AD105" i="180"/>
  <c r="AB105" i="180"/>
  <c r="AD104" i="180"/>
  <c r="AB104" i="180"/>
  <c r="N91" i="180"/>
  <c r="M91" i="180"/>
  <c r="L91" i="180"/>
  <c r="AF9" i="180"/>
  <c r="G91" i="180"/>
  <c r="AD9" i="180"/>
  <c r="D91" i="180"/>
  <c r="AB9" i="180"/>
  <c r="C91" i="180"/>
  <c r="O90" i="180"/>
  <c r="N90" i="180"/>
  <c r="M90" i="180"/>
  <c r="K90" i="180"/>
  <c r="AF8" i="180"/>
  <c r="F90" i="180"/>
  <c r="AD8" i="180"/>
  <c r="E90" i="180"/>
  <c r="AB8" i="180"/>
  <c r="C90" i="180"/>
  <c r="O89" i="180"/>
  <c r="N89" i="180"/>
  <c r="J89" i="180"/>
  <c r="AF7" i="180"/>
  <c r="F89" i="180"/>
  <c r="AD7" i="180"/>
  <c r="E89" i="180"/>
  <c r="D89" i="180"/>
  <c r="AB7" i="180"/>
  <c r="O8" i="180"/>
  <c r="O88" i="180"/>
  <c r="N88" i="180"/>
  <c r="M88" i="180"/>
  <c r="J88" i="180"/>
  <c r="AF6" i="180"/>
  <c r="F88" i="180"/>
  <c r="AD6" i="180"/>
  <c r="D88" i="180"/>
  <c r="AB6" i="180"/>
  <c r="C88" i="180"/>
  <c r="N87" i="180"/>
  <c r="J87" i="180"/>
  <c r="AF5" i="180"/>
  <c r="F87" i="180"/>
  <c r="AD5" i="180"/>
  <c r="D87" i="180"/>
  <c r="AB5" i="180"/>
  <c r="C87" i="180"/>
  <c r="O86" i="180"/>
  <c r="N86" i="180"/>
  <c r="M86" i="180"/>
  <c r="L86" i="180"/>
  <c r="AF4" i="180"/>
  <c r="F86" i="180"/>
  <c r="AD4" i="180"/>
  <c r="E86" i="180"/>
  <c r="AB4" i="180"/>
  <c r="D8" i="180"/>
  <c r="N85" i="180"/>
  <c r="F85" i="180"/>
  <c r="J83" i="180"/>
  <c r="C83" i="180"/>
  <c r="A65" i="180"/>
  <c r="AB34" i="180"/>
  <c r="AB33" i="180"/>
  <c r="AB32" i="180"/>
  <c r="AB31" i="180"/>
  <c r="AB30" i="180"/>
  <c r="AB29" i="180"/>
  <c r="AB28" i="180"/>
  <c r="AB27" i="180"/>
  <c r="AB26" i="180"/>
  <c r="AB25" i="180"/>
  <c r="AB24" i="180"/>
  <c r="AB23" i="180"/>
  <c r="AB22" i="180"/>
  <c r="AB21" i="180"/>
  <c r="AB20" i="180"/>
  <c r="AB19" i="180"/>
  <c r="AB18" i="180"/>
  <c r="G19" i="180"/>
  <c r="AB17" i="180"/>
  <c r="AB16" i="180"/>
  <c r="AB15" i="180"/>
  <c r="D16" i="180"/>
  <c r="D15" i="180"/>
  <c r="O14" i="180"/>
  <c r="D14" i="180"/>
  <c r="D13" i="180"/>
  <c r="O10" i="180"/>
  <c r="D10" i="180"/>
  <c r="O9" i="180"/>
  <c r="D9" i="180"/>
  <c r="A7" i="180"/>
  <c r="A4" i="180"/>
  <c r="AB2" i="180"/>
  <c r="A2" i="180"/>
  <c r="J34" i="179"/>
  <c r="J33" i="179"/>
  <c r="J32" i="179"/>
  <c r="J31" i="179"/>
  <c r="J30" i="179"/>
  <c r="J29" i="179"/>
  <c r="J28" i="179"/>
  <c r="J27" i="179"/>
  <c r="J26" i="179"/>
  <c r="J25" i="179"/>
  <c r="J24" i="179"/>
  <c r="J23" i="179"/>
  <c r="J22" i="179"/>
  <c r="J21" i="179"/>
  <c r="J20" i="179"/>
  <c r="J19" i="179"/>
  <c r="J18" i="179"/>
  <c r="J17" i="179"/>
  <c r="J16" i="179"/>
  <c r="J15" i="179"/>
  <c r="J2" i="179"/>
  <c r="G1" i="179"/>
  <c r="J83" i="207"/>
  <c r="O86" i="207"/>
  <c r="N87" i="207"/>
  <c r="A19" i="208"/>
  <c r="A50" i="208"/>
  <c r="A19" i="207"/>
  <c r="A50" i="207"/>
  <c r="A50" i="206"/>
  <c r="A19" i="205"/>
  <c r="A50" i="205"/>
  <c r="A19" i="204"/>
  <c r="A50" i="204"/>
  <c r="A19" i="203"/>
  <c r="A50" i="203"/>
  <c r="A19" i="202"/>
  <c r="A50" i="202"/>
  <c r="A19" i="201"/>
  <c r="A50" i="201"/>
  <c r="A19" i="200"/>
  <c r="A50" i="200"/>
  <c r="A19" i="199"/>
  <c r="A50" i="199"/>
  <c r="A19" i="197"/>
  <c r="A50" i="197"/>
  <c r="A19" i="196"/>
  <c r="A50" i="196"/>
  <c r="A19" i="195"/>
  <c r="A50" i="195"/>
  <c r="A19" i="194"/>
  <c r="A50" i="194"/>
  <c r="A19" i="193"/>
  <c r="A50" i="193"/>
  <c r="A19" i="191"/>
  <c r="A50" i="191"/>
  <c r="A19" i="190"/>
  <c r="A50" i="190"/>
  <c r="A19" i="189"/>
  <c r="A50" i="189"/>
  <c r="A19" i="187"/>
  <c r="A50" i="187"/>
  <c r="A19" i="186"/>
  <c r="A50" i="186"/>
  <c r="A19" i="185"/>
  <c r="A50" i="185"/>
  <c r="F87" i="184"/>
  <c r="D88" i="184"/>
  <c r="A19" i="184"/>
  <c r="A50" i="184"/>
  <c r="A19" i="183"/>
  <c r="A50" i="183"/>
  <c r="A19" i="182"/>
  <c r="A50" i="182"/>
  <c r="A19" i="181"/>
  <c r="A50" i="181"/>
  <c r="A19" i="180"/>
  <c r="A50" i="180"/>
  <c r="E88" i="180"/>
  <c r="J88" i="207"/>
  <c r="O86" i="208"/>
  <c r="K90" i="208"/>
  <c r="N90" i="208"/>
  <c r="O90" i="207"/>
  <c r="D89" i="208"/>
  <c r="D90" i="208"/>
  <c r="F87" i="207"/>
  <c r="F88" i="207"/>
  <c r="D91" i="207"/>
  <c r="E87" i="206"/>
  <c r="D88" i="206"/>
  <c r="G88" i="206"/>
  <c r="F89" i="206"/>
  <c r="D8" i="205"/>
  <c r="D87" i="205"/>
  <c r="F88" i="205"/>
  <c r="D91" i="205"/>
  <c r="F91" i="204"/>
  <c r="D87" i="204"/>
  <c r="F88" i="204"/>
  <c r="D88" i="204"/>
  <c r="F89" i="204"/>
  <c r="D88" i="203"/>
  <c r="F89" i="203"/>
  <c r="O8" i="202"/>
  <c r="D88" i="202"/>
  <c r="F89" i="202"/>
  <c r="F87" i="201"/>
  <c r="F91" i="201"/>
  <c r="F89" i="201"/>
  <c r="D88" i="200"/>
  <c r="F89" i="200"/>
  <c r="D88" i="199"/>
  <c r="F89" i="199"/>
  <c r="F86" i="199"/>
  <c r="D89" i="199"/>
  <c r="F90" i="199"/>
  <c r="D88" i="198"/>
  <c r="F89" i="198"/>
  <c r="D87" i="197"/>
  <c r="F88" i="197"/>
  <c r="D88" i="197"/>
  <c r="F89" i="197"/>
  <c r="O8" i="196"/>
  <c r="F89" i="195"/>
  <c r="D88" i="194"/>
  <c r="F89" i="194"/>
  <c r="F86" i="194"/>
  <c r="O8" i="193"/>
  <c r="D88" i="193"/>
  <c r="E87" i="192"/>
  <c r="D88" i="192"/>
  <c r="G88" i="192"/>
  <c r="F89" i="192"/>
  <c r="F91" i="192"/>
  <c r="E88" i="191"/>
  <c r="D8" i="190"/>
  <c r="D87" i="190"/>
  <c r="D91" i="190"/>
  <c r="D8" i="189"/>
  <c r="F91" i="189"/>
  <c r="D87" i="189"/>
  <c r="F88" i="189"/>
  <c r="D91" i="189"/>
  <c r="D87" i="188"/>
  <c r="F88" i="188"/>
  <c r="D91" i="188"/>
  <c r="D88" i="188"/>
  <c r="F89" i="188"/>
  <c r="D86" i="187"/>
  <c r="F87" i="187"/>
  <c r="D90" i="187"/>
  <c r="F91" i="187"/>
  <c r="F86" i="186"/>
  <c r="E88" i="186"/>
  <c r="D89" i="186"/>
  <c r="G89" i="186"/>
  <c r="F88" i="185"/>
  <c r="F89" i="185"/>
  <c r="D86" i="184"/>
  <c r="F89" i="184"/>
  <c r="D88" i="183"/>
  <c r="F89" i="183"/>
  <c r="F87" i="182"/>
  <c r="D90" i="182"/>
  <c r="F91" i="182"/>
  <c r="O8" i="182"/>
  <c r="E87" i="181"/>
  <c r="D88" i="181"/>
  <c r="G88" i="181"/>
  <c r="E87" i="180"/>
  <c r="D91" i="208"/>
  <c r="O8" i="207"/>
  <c r="G89" i="207"/>
  <c r="G87" i="206"/>
  <c r="D91" i="206"/>
  <c r="D89" i="206"/>
  <c r="F90" i="206"/>
  <c r="F86" i="205"/>
  <c r="E88" i="205"/>
  <c r="E86" i="205"/>
  <c r="F89" i="205"/>
  <c r="D91" i="204"/>
  <c r="F86" i="204"/>
  <c r="C86" i="204"/>
  <c r="E87" i="203"/>
  <c r="G86" i="203"/>
  <c r="D89" i="203"/>
  <c r="E91" i="202"/>
  <c r="D89" i="202"/>
  <c r="E91" i="201"/>
  <c r="D86" i="201"/>
  <c r="O8" i="200"/>
  <c r="F91" i="200"/>
  <c r="F88" i="200"/>
  <c r="D91" i="200"/>
  <c r="D90" i="200"/>
  <c r="D91" i="198"/>
  <c r="G87" i="197"/>
  <c r="G89" i="196"/>
  <c r="E88" i="196"/>
  <c r="G91" i="195"/>
  <c r="D88" i="195"/>
  <c r="E89" i="195"/>
  <c r="O8" i="195"/>
  <c r="F90" i="194"/>
  <c r="D90" i="194"/>
  <c r="D89" i="194"/>
  <c r="F91" i="194"/>
  <c r="D8" i="193"/>
  <c r="D87" i="193"/>
  <c r="F87" i="192"/>
  <c r="E91" i="192"/>
  <c r="O8" i="191"/>
  <c r="E87" i="191"/>
  <c r="G90" i="191"/>
  <c r="E86" i="190"/>
  <c r="F89" i="190"/>
  <c r="D89" i="189"/>
  <c r="D90" i="189"/>
  <c r="D90" i="188"/>
  <c r="F91" i="188"/>
  <c r="G90" i="187"/>
  <c r="E87" i="187"/>
  <c r="E88" i="187"/>
  <c r="E91" i="187"/>
  <c r="F90" i="186"/>
  <c r="F86" i="185"/>
  <c r="C86" i="185"/>
  <c r="G87" i="185"/>
  <c r="D89" i="184"/>
  <c r="F90" i="184"/>
  <c r="G86" i="183"/>
  <c r="D86" i="182"/>
  <c r="E86" i="181"/>
  <c r="D90" i="181"/>
  <c r="E91" i="181"/>
  <c r="G86" i="181"/>
  <c r="G89" i="180"/>
  <c r="D90" i="180"/>
  <c r="O91" i="185"/>
  <c r="O91" i="186"/>
  <c r="N91" i="190"/>
  <c r="O91" i="194"/>
  <c r="N91" i="196"/>
  <c r="O91" i="199"/>
  <c r="N87" i="208"/>
  <c r="K91" i="180"/>
  <c r="K91" i="182"/>
  <c r="M89" i="183"/>
  <c r="N87" i="184"/>
  <c r="N87" i="185"/>
  <c r="O87" i="187"/>
  <c r="N91" i="187"/>
  <c r="O87" i="207"/>
  <c r="O91" i="208"/>
  <c r="N91" i="181"/>
  <c r="N87" i="182"/>
  <c r="L89" i="182"/>
  <c r="N91" i="183"/>
  <c r="O87" i="184"/>
  <c r="N91" i="184"/>
  <c r="J86" i="185"/>
  <c r="O87" i="185"/>
  <c r="L89" i="185"/>
  <c r="O87" i="186"/>
  <c r="K91" i="187"/>
  <c r="O91" i="187"/>
  <c r="N87" i="188"/>
  <c r="N91" i="188"/>
  <c r="N87" i="189"/>
  <c r="K91" i="189"/>
  <c r="O91" i="189"/>
  <c r="N87" i="190"/>
  <c r="O87" i="191"/>
  <c r="M89" i="191"/>
  <c r="N87" i="192"/>
  <c r="N91" i="192"/>
  <c r="K91" i="193"/>
  <c r="O91" i="193"/>
  <c r="N87" i="194"/>
  <c r="N91" i="195"/>
  <c r="O87" i="196"/>
  <c r="O87" i="197"/>
  <c r="M89" i="197"/>
  <c r="K91" i="198"/>
  <c r="O91" i="198"/>
  <c r="K91" i="200"/>
  <c r="O91" i="200"/>
  <c r="O87" i="201"/>
  <c r="K91" i="201"/>
  <c r="O91" i="201"/>
  <c r="O87" i="202"/>
  <c r="O87" i="203"/>
  <c r="K91" i="203"/>
  <c r="O91" i="203"/>
  <c r="O86" i="205"/>
  <c r="N87" i="205"/>
  <c r="K91" i="205"/>
  <c r="O91" i="205"/>
  <c r="K91" i="206"/>
  <c r="O91" i="206"/>
  <c r="N91" i="207"/>
  <c r="O91" i="191"/>
  <c r="N91" i="197"/>
  <c r="N91" i="202"/>
  <c r="N91" i="204"/>
  <c r="O87" i="180"/>
  <c r="O91" i="180"/>
  <c r="O91" i="182"/>
  <c r="O87" i="183"/>
  <c r="L89" i="184"/>
  <c r="N87" i="186"/>
  <c r="N87" i="206"/>
  <c r="J86" i="180"/>
  <c r="L89" i="180"/>
  <c r="N87" i="181"/>
  <c r="K91" i="181"/>
  <c r="O91" i="181"/>
  <c r="O87" i="182"/>
  <c r="K91" i="183"/>
  <c r="O91" i="183"/>
  <c r="K91" i="184"/>
  <c r="O91" i="184"/>
  <c r="N91" i="185"/>
  <c r="N91" i="186"/>
  <c r="O87" i="188"/>
  <c r="K91" i="188"/>
  <c r="O91" i="188"/>
  <c r="O87" i="189"/>
  <c r="O87" i="190"/>
  <c r="N91" i="191"/>
  <c r="O87" i="192"/>
  <c r="K91" i="192"/>
  <c r="O91" i="192"/>
  <c r="J86" i="193"/>
  <c r="N87" i="193"/>
  <c r="O87" i="194"/>
  <c r="N91" i="194"/>
  <c r="K91" i="195"/>
  <c r="O91" i="195"/>
  <c r="N87" i="199"/>
  <c r="N91" i="199"/>
  <c r="J86" i="200"/>
  <c r="N87" i="200"/>
  <c r="M89" i="202"/>
  <c r="J86" i="205"/>
  <c r="O87" i="205"/>
  <c r="K91" i="207"/>
  <c r="O91" i="207"/>
  <c r="L89" i="189"/>
  <c r="N91" i="189"/>
  <c r="K91" i="190"/>
  <c r="O91" i="190"/>
  <c r="N87" i="191"/>
  <c r="N91" i="193"/>
  <c r="O87" i="195"/>
  <c r="N87" i="196"/>
  <c r="K91" i="196"/>
  <c r="O91" i="196"/>
  <c r="N87" i="197"/>
  <c r="K91" i="197"/>
  <c r="O91" i="197"/>
  <c r="J86" i="198"/>
  <c r="O87" i="198"/>
  <c r="N91" i="198"/>
  <c r="N91" i="200"/>
  <c r="J86" i="201"/>
  <c r="N87" i="201"/>
  <c r="N91" i="201"/>
  <c r="N87" i="202"/>
  <c r="K91" i="202"/>
  <c r="O91" i="202"/>
  <c r="N87" i="203"/>
  <c r="N91" i="203"/>
  <c r="O87" i="204"/>
  <c r="K91" i="204"/>
  <c r="O91" i="204"/>
  <c r="N91" i="205"/>
  <c r="L89" i="206"/>
  <c r="N91" i="206"/>
  <c r="F86" i="208"/>
  <c r="G87" i="208"/>
  <c r="E88" i="208"/>
  <c r="G91" i="208"/>
  <c r="D87" i="207"/>
  <c r="D89" i="207"/>
  <c r="G91" i="207"/>
  <c r="D86" i="207"/>
  <c r="D86" i="206"/>
  <c r="F91" i="206"/>
  <c r="E90" i="205"/>
  <c r="D86" i="204"/>
  <c r="O8" i="204"/>
  <c r="O8" i="203"/>
  <c r="G90" i="203"/>
  <c r="G86" i="202"/>
  <c r="D87" i="202"/>
  <c r="D8" i="202"/>
  <c r="G90" i="202"/>
  <c r="F91" i="202"/>
  <c r="D88" i="201"/>
  <c r="G86" i="201"/>
  <c r="E87" i="200"/>
  <c r="D89" i="200"/>
  <c r="D86" i="199"/>
  <c r="D91" i="199"/>
  <c r="D89" i="198"/>
  <c r="D90" i="198"/>
  <c r="F91" i="198"/>
  <c r="F90" i="198"/>
  <c r="O8" i="197"/>
  <c r="G86" i="197"/>
  <c r="D91" i="197"/>
  <c r="D86" i="197"/>
  <c r="F91" i="197"/>
  <c r="G87" i="196"/>
  <c r="E86" i="196"/>
  <c r="G88" i="196"/>
  <c r="E90" i="196"/>
  <c r="E91" i="196"/>
  <c r="F86" i="196"/>
  <c r="F90" i="195"/>
  <c r="D87" i="194"/>
  <c r="F86" i="193"/>
  <c r="E86" i="192"/>
  <c r="E90" i="192"/>
  <c r="F91" i="191"/>
  <c r="E91" i="191"/>
  <c r="C89" i="190"/>
  <c r="E90" i="190"/>
  <c r="F91" i="190"/>
  <c r="F90" i="190"/>
  <c r="G86" i="189"/>
  <c r="G87" i="189"/>
  <c r="E88" i="189"/>
  <c r="G90" i="189"/>
  <c r="D86" i="188"/>
  <c r="F87" i="188"/>
  <c r="F90" i="188"/>
  <c r="F86" i="188"/>
  <c r="G86" i="187"/>
  <c r="G88" i="187"/>
  <c r="O8" i="186"/>
  <c r="D87" i="186"/>
  <c r="F88" i="186"/>
  <c r="E90" i="186"/>
  <c r="D90" i="184"/>
  <c r="F91" i="184"/>
  <c r="D87" i="184"/>
  <c r="E91" i="184"/>
  <c r="E91" i="183"/>
  <c r="D90" i="183"/>
  <c r="F91" i="183"/>
  <c r="G87" i="181"/>
  <c r="G91" i="181"/>
  <c r="D8" i="181"/>
  <c r="F90" i="181"/>
  <c r="D86" i="180"/>
  <c r="G90" i="180"/>
  <c r="E91" i="180"/>
  <c r="G86" i="180"/>
  <c r="F91" i="180"/>
  <c r="L89" i="208"/>
  <c r="M89" i="180"/>
  <c r="L87" i="181"/>
  <c r="L89" i="181"/>
  <c r="L90" i="181"/>
  <c r="L87" i="182"/>
  <c r="M89" i="182"/>
  <c r="L90" i="182"/>
  <c r="L87" i="183"/>
  <c r="J86" i="184"/>
  <c r="M87" i="184"/>
  <c r="M89" i="184"/>
  <c r="M90" i="184"/>
  <c r="M89" i="185"/>
  <c r="M87" i="186"/>
  <c r="M90" i="186"/>
  <c r="L90" i="187"/>
  <c r="J86" i="188"/>
  <c r="L87" i="188"/>
  <c r="M88" i="188"/>
  <c r="J86" i="189"/>
  <c r="M89" i="189"/>
  <c r="J86" i="190"/>
  <c r="L88" i="190"/>
  <c r="L89" i="190"/>
  <c r="L90" i="190"/>
  <c r="L87" i="191"/>
  <c r="L89" i="192"/>
  <c r="L90" i="192"/>
  <c r="L88" i="193"/>
  <c r="M89" i="193"/>
  <c r="M90" i="193"/>
  <c r="L90" i="194"/>
  <c r="M87" i="195"/>
  <c r="L89" i="195"/>
  <c r="L90" i="195"/>
  <c r="L87" i="196"/>
  <c r="L89" i="196"/>
  <c r="L87" i="197"/>
  <c r="L88" i="197"/>
  <c r="M88" i="198"/>
  <c r="L89" i="198"/>
  <c r="M90" i="198"/>
  <c r="L89" i="199"/>
  <c r="M90" i="199"/>
  <c r="M87" i="200"/>
  <c r="L88" i="200"/>
  <c r="M89" i="200"/>
  <c r="M87" i="201"/>
  <c r="M88" i="201"/>
  <c r="L89" i="201"/>
  <c r="M90" i="201"/>
  <c r="L87" i="202"/>
  <c r="L89" i="203"/>
  <c r="M90" i="203"/>
  <c r="J86" i="204"/>
  <c r="M87" i="204"/>
  <c r="M88" i="204"/>
  <c r="L89" i="204"/>
  <c r="M90" i="204"/>
  <c r="L88" i="205"/>
  <c r="L89" i="205"/>
  <c r="M89" i="206"/>
  <c r="M88" i="207"/>
  <c r="J83" i="208"/>
  <c r="O86" i="206"/>
  <c r="J89" i="208"/>
  <c r="J86" i="181"/>
  <c r="M87" i="181"/>
  <c r="M89" i="181"/>
  <c r="M87" i="182"/>
  <c r="M90" i="182"/>
  <c r="J86" i="183"/>
  <c r="M87" i="183"/>
  <c r="L88" i="183"/>
  <c r="L88" i="184"/>
  <c r="L90" i="185"/>
  <c r="L89" i="186"/>
  <c r="L89" i="187"/>
  <c r="M90" i="187"/>
  <c r="M87" i="188"/>
  <c r="L90" i="188"/>
  <c r="L88" i="189"/>
  <c r="L90" i="189"/>
  <c r="M88" i="190"/>
  <c r="M89" i="190"/>
  <c r="M90" i="190"/>
  <c r="J86" i="191"/>
  <c r="M87" i="191"/>
  <c r="L88" i="191"/>
  <c r="L90" i="191"/>
  <c r="J86" i="192"/>
  <c r="L88" i="192"/>
  <c r="M89" i="192"/>
  <c r="M90" i="192"/>
  <c r="M88" i="193"/>
  <c r="J86" i="194"/>
  <c r="L89" i="194"/>
  <c r="M90" i="194"/>
  <c r="J86" i="195"/>
  <c r="M89" i="195"/>
  <c r="M90" i="195"/>
  <c r="J86" i="196"/>
  <c r="M87" i="196"/>
  <c r="M89" i="196"/>
  <c r="J86" i="197"/>
  <c r="M87" i="197"/>
  <c r="M88" i="197"/>
  <c r="L90" i="197"/>
  <c r="M89" i="198"/>
  <c r="J86" i="199"/>
  <c r="L88" i="199"/>
  <c r="M89" i="199"/>
  <c r="M88" i="200"/>
  <c r="L90" i="200"/>
  <c r="M89" i="201"/>
  <c r="J86" i="202"/>
  <c r="M87" i="202"/>
  <c r="L88" i="202"/>
  <c r="L90" i="202"/>
  <c r="L87" i="203"/>
  <c r="M89" i="203"/>
  <c r="M89" i="204"/>
  <c r="M88" i="205"/>
  <c r="M89" i="205"/>
  <c r="L87" i="207"/>
  <c r="L90" i="207"/>
  <c r="M87" i="208"/>
  <c r="L88" i="208"/>
  <c r="L90" i="208"/>
  <c r="L87" i="180"/>
  <c r="L88" i="181"/>
  <c r="M90" i="181"/>
  <c r="J86" i="206"/>
  <c r="J86" i="207"/>
  <c r="M87" i="180"/>
  <c r="L88" i="180"/>
  <c r="L90" i="180"/>
  <c r="M88" i="181"/>
  <c r="J86" i="182"/>
  <c r="L88" i="182"/>
  <c r="M88" i="183"/>
  <c r="L89" i="183"/>
  <c r="L90" i="183"/>
  <c r="M88" i="184"/>
  <c r="L87" i="185"/>
  <c r="L88" i="185"/>
  <c r="M90" i="185"/>
  <c r="J86" i="186"/>
  <c r="L88" i="186"/>
  <c r="M89" i="186"/>
  <c r="J86" i="187"/>
  <c r="L87" i="187"/>
  <c r="L88" i="187"/>
  <c r="M89" i="187"/>
  <c r="L89" i="188"/>
  <c r="M90" i="188"/>
  <c r="L87" i="189"/>
  <c r="M88" i="189"/>
  <c r="M90" i="189"/>
  <c r="L87" i="190"/>
  <c r="M88" i="191"/>
  <c r="L89" i="191"/>
  <c r="M90" i="191"/>
  <c r="L87" i="192"/>
  <c r="M88" i="192"/>
  <c r="L87" i="193"/>
  <c r="L87" i="194"/>
  <c r="L88" i="194"/>
  <c r="M89" i="194"/>
  <c r="L88" i="195"/>
  <c r="L88" i="196"/>
  <c r="L90" i="196"/>
  <c r="L89" i="197"/>
  <c r="M90" i="197"/>
  <c r="L87" i="198"/>
  <c r="L87" i="199"/>
  <c r="M88" i="199"/>
  <c r="M90" i="200"/>
  <c r="M88" i="202"/>
  <c r="L89" i="202"/>
  <c r="M90" i="202"/>
  <c r="J86" i="203"/>
  <c r="M87" i="203"/>
  <c r="L88" i="203"/>
  <c r="N86" i="205"/>
  <c r="L87" i="205"/>
  <c r="L90" i="205"/>
  <c r="N86" i="206"/>
  <c r="L87" i="206"/>
  <c r="L88" i="206"/>
  <c r="L90" i="206"/>
  <c r="M87" i="207"/>
  <c r="L89" i="207"/>
  <c r="M90" i="207"/>
  <c r="D86" i="208"/>
  <c r="D87" i="208"/>
  <c r="O8" i="208"/>
  <c r="F90" i="207"/>
  <c r="E88" i="207"/>
  <c r="D90" i="207"/>
  <c r="F86" i="206"/>
  <c r="G90" i="205"/>
  <c r="G91" i="205"/>
  <c r="F87" i="205"/>
  <c r="D89" i="204"/>
  <c r="D90" i="204"/>
  <c r="D86" i="203"/>
  <c r="F87" i="203"/>
  <c r="G88" i="203"/>
  <c r="D86" i="202"/>
  <c r="F87" i="202"/>
  <c r="G88" i="202"/>
  <c r="D89" i="201"/>
  <c r="D90" i="201"/>
  <c r="G90" i="200"/>
  <c r="F86" i="200"/>
  <c r="C86" i="199"/>
  <c r="G91" i="199"/>
  <c r="E86" i="198"/>
  <c r="G87" i="198"/>
  <c r="F88" i="198"/>
  <c r="F86" i="198"/>
  <c r="C86" i="197"/>
  <c r="G91" i="196"/>
  <c r="D89" i="196"/>
  <c r="F90" i="196"/>
  <c r="D8" i="196"/>
  <c r="D86" i="195"/>
  <c r="F87" i="195"/>
  <c r="E91" i="195"/>
  <c r="E87" i="195"/>
  <c r="G88" i="195"/>
  <c r="D8" i="195"/>
  <c r="D8" i="194"/>
  <c r="D86" i="193"/>
  <c r="F87" i="193"/>
  <c r="G88" i="193"/>
  <c r="F89" i="193"/>
  <c r="D8" i="192"/>
  <c r="O8" i="192"/>
  <c r="F86" i="191"/>
  <c r="G89" i="191"/>
  <c r="D86" i="191"/>
  <c r="F87" i="191"/>
  <c r="G88" i="191"/>
  <c r="F86" i="190"/>
  <c r="F87" i="190"/>
  <c r="F88" i="190"/>
  <c r="D86" i="189"/>
  <c r="G89" i="189"/>
  <c r="D8" i="188"/>
  <c r="O8" i="188"/>
  <c r="D89" i="187"/>
  <c r="D8" i="187"/>
  <c r="D87" i="185"/>
  <c r="F91" i="185"/>
  <c r="D86" i="185"/>
  <c r="D89" i="185"/>
  <c r="D90" i="185"/>
  <c r="D88" i="185"/>
  <c r="D8" i="184"/>
  <c r="G86" i="184"/>
  <c r="G88" i="184"/>
  <c r="D86" i="183"/>
  <c r="F87" i="183"/>
  <c r="G88" i="183"/>
  <c r="E87" i="182"/>
  <c r="D88" i="182"/>
  <c r="F89" i="182"/>
  <c r="G90" i="182"/>
  <c r="D89" i="182"/>
  <c r="D8" i="182"/>
  <c r="F89" i="181"/>
  <c r="G87" i="180"/>
  <c r="G88" i="180"/>
  <c r="C89" i="180"/>
  <c r="C86" i="180"/>
</calcChain>
</file>

<file path=xl/sharedStrings.xml><?xml version="1.0" encoding="utf-8"?>
<sst xmlns="http://schemas.openxmlformats.org/spreadsheetml/2006/main" count="5898" uniqueCount="194">
  <si>
    <t>Change in</t>
  </si>
  <si>
    <t>Number</t>
  </si>
  <si>
    <t>last year</t>
  </si>
  <si>
    <t>Jobs</t>
  </si>
  <si>
    <t>Held by men</t>
  </si>
  <si>
    <t>Held by women</t>
  </si>
  <si>
    <t>Employed persons</t>
  </si>
  <si>
    <t>Total employment income</t>
  </si>
  <si>
    <t>Number of jobs and employed persons in</t>
  </si>
  <si>
    <t>Single job holders</t>
  </si>
  <si>
    <t>Multiple job holders</t>
  </si>
  <si>
    <t>OMUEs</t>
  </si>
  <si>
    <t>Number of jobs</t>
  </si>
  <si>
    <t>Type of organisation</t>
  </si>
  <si>
    <t>Private sector entities</t>
  </si>
  <si>
    <t>Incorporated</t>
  </si>
  <si>
    <t>Unincorporated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</si>
  <si>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</si>
  <si>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</si>
  <si>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</si>
  <si>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</si>
  <si>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</si>
  <si>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</si>
  <si>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Spotlight</t>
  </si>
  <si>
    <t>Formatted</t>
  </si>
  <si>
    <t>1 year mv</t>
  </si>
  <si>
    <t>5 year mv</t>
  </si>
  <si>
    <t>Total jobs</t>
  </si>
  <si>
    <t>Duration adjusted median income</t>
  </si>
  <si>
    <t>Employee jobs</t>
  </si>
  <si>
    <t>OMUE jobs</t>
  </si>
  <si>
    <t>Jobs per industry</t>
  </si>
  <si>
    <t>Distribution</t>
  </si>
  <si>
    <t>Total job holders</t>
  </si>
  <si>
    <t>Jobs by age/sex</t>
  </si>
  <si>
    <t>Male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</si>
  <si>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</si>
  <si>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</si>
  <si>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</si>
  <si>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</si>
  <si>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</si>
  <si>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</si>
  <si>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</si>
  <si>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</si>
  <si>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</si>
  <si>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</si>
  <si>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</si>
  <si>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</si>
  <si>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</si>
  <si>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</si>
  <si>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</si>
  <si>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</si>
  <si>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</si>
  <si>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</si>
  <si>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Female</t>
  </si>
  <si>
    <t>Employed persons by occupation</t>
  </si>
  <si>
    <t>Managers</t>
  </si>
  <si>
    <t>Professionals</t>
  </si>
  <si>
    <t>Labourers</t>
  </si>
  <si>
    <t>2015-16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</si>
  <si>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</si>
  <si>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</si>
  <si>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</si>
  <si>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</si>
  <si>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</si>
  <si>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</si>
  <si>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</si>
  <si>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</si>
  <si>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</si>
  <si>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</si>
  <si>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</si>
  <si>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</si>
  <si>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</si>
  <si>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</si>
  <si>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</si>
  <si>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</si>
  <si>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</si>
  <si>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</si>
  <si>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</si>
  <si>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Total all services</t>
  </si>
  <si>
    <t xml:space="preserve">            Australian Bureau of Statistics</t>
  </si>
  <si>
    <t>Males</t>
  </si>
  <si>
    <t>Females</t>
  </si>
  <si>
    <t>Duration adjusted median income (jobs)</t>
  </si>
  <si>
    <t>%</t>
  </si>
  <si>
    <t>Employees</t>
  </si>
  <si>
    <t>Persons</t>
  </si>
  <si>
    <t>Multi jobs male</t>
  </si>
  <si>
    <t>Multi jobs female</t>
  </si>
  <si>
    <t>2016-17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</si>
  <si>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</si>
  <si>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</si>
  <si>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</si>
  <si>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</si>
  <si>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Average age of employed persons</t>
  </si>
  <si>
    <t>Yrs</t>
  </si>
  <si>
    <t>Median income per job</t>
  </si>
  <si>
    <t>Persons average age</t>
  </si>
  <si>
    <t>Persons employees</t>
  </si>
  <si>
    <t>Persons OMUEs</t>
  </si>
  <si>
    <t>Persons both employees and OMUEs</t>
  </si>
  <si>
    <t>Employees plus both emp/OMUE</t>
  </si>
  <si>
    <t>OMUEs plus both emp/OMUE</t>
  </si>
  <si>
    <t>Employed persons male</t>
  </si>
  <si>
    <t>Employed persons female</t>
  </si>
  <si>
    <t>Central Coast</t>
  </si>
  <si>
    <t>Latrobe</t>
  </si>
  <si>
    <t>Central Highlands</t>
  </si>
  <si>
    <t>Flinders</t>
  </si>
  <si>
    <t>Break O'Day</t>
  </si>
  <si>
    <t>Brighton</t>
  </si>
  <si>
    <t>Burnie</t>
  </si>
  <si>
    <t>Circular Head</t>
  </si>
  <si>
    <t>Clarence</t>
  </si>
  <si>
    <t>Derwent Valley</t>
  </si>
  <si>
    <t>Devonport</t>
  </si>
  <si>
    <t>Dorset</t>
  </si>
  <si>
    <t>12.10</t>
  </si>
  <si>
    <t>George Town</t>
  </si>
  <si>
    <t>Glamorgan/Spring Bay</t>
  </si>
  <si>
    <t>Glenorchy</t>
  </si>
  <si>
    <t>Hobart</t>
  </si>
  <si>
    <t>Huon Valley</t>
  </si>
  <si>
    <t>Kentish</t>
  </si>
  <si>
    <t>King Island</t>
  </si>
  <si>
    <t>Kingborough</t>
  </si>
  <si>
    <t>12.20</t>
  </si>
  <si>
    <t>Launceston</t>
  </si>
  <si>
    <t>Meander Valley</t>
  </si>
  <si>
    <t>Northern Midlands</t>
  </si>
  <si>
    <t>Sorell</t>
  </si>
  <si>
    <t>Southern Midlands</t>
  </si>
  <si>
    <t>Tasman</t>
  </si>
  <si>
    <t>Waratah/Wynyard</t>
  </si>
  <si>
    <t>West Coast</t>
  </si>
  <si>
    <t>West Tamar</t>
  </si>
  <si>
    <t>1 Year mv</t>
  </si>
  <si>
    <t>7 Year mv</t>
  </si>
  <si>
    <t>2017-18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</si>
  <si>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</si>
  <si>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</si>
  <si>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</si>
  <si>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</si>
  <si>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</si>
  <si>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Change</t>
  </si>
  <si>
    <t>* Totals may differ from the sum of their components due to perturbation</t>
  </si>
  <si>
    <t>and data which could not be classified to component characteristics.</t>
  </si>
  <si>
    <t>2018-19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</si>
  <si>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</si>
  <si>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</si>
  <si>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</si>
  <si>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</si>
  <si>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</si>
  <si>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</si>
  <si>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</si>
  <si>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</si>
  <si>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</si>
  <si>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</si>
  <si>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</si>
  <si>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</si>
  <si>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</si>
  <si>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</si>
  <si>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</si>
  <si>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</si>
  <si>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</si>
  <si>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</si>
  <si>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</si>
  <si>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</si>
  <si>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</si>
  <si>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</si>
  <si>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</si>
  <si>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</si>
  <si>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</si>
  <si>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</si>
  <si>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</si>
  <si>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Tasmania</t>
  </si>
  <si>
    <t>* Data for some LGAs are supressed due to small counts.</t>
  </si>
  <si>
    <t>Multiple Job Holders</t>
  </si>
  <si>
    <t>Single Job Holders</t>
  </si>
  <si>
    <t>2019-20</t>
  </si>
  <si>
    <t>Person employees distribution</t>
  </si>
  <si>
    <t>Person OMUEs distribution</t>
  </si>
  <si>
    <t>Person both employees and OMUEs distribution</t>
  </si>
  <si>
    <t>Both Employees and OMUEs</t>
  </si>
  <si>
    <t>* OMUEs = Owners of Unincorporated Enterprises</t>
  </si>
  <si>
    <t>2020-21</t>
  </si>
  <si>
    <t>Duration adjusted median employee income per job in</t>
  </si>
  <si>
    <t xml:space="preserve">* Data in this release is on Australian Statistical Geography Standard (ASGS) Edition 3. </t>
  </si>
  <si>
    <t>© Commonwealth of Australia 2024</t>
  </si>
  <si>
    <t>Jobs in Australia: Table 12. Tasmania Spotlights by Local Government Areas, 2021-22</t>
  </si>
  <si>
    <t>Released at 11.30am (Canberra time) 8 November 2024</t>
  </si>
  <si>
    <t>2021-22</t>
  </si>
  <si>
    <t>For further information about these and related statistics visit abs.gov.au/about/contact-us.</t>
  </si>
  <si>
    <t>* There are some small revisions to data for 2017-18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</si>
</sst>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12"/>
      <color indexed="12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rgb="FF6E6E73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</cellStyleXfs>
  <cellXfs count="147">
    <xf numFmtId="0" fontId="0" fillId="0" borderId="0" xfId="0"/>
    <xf numFmtId="0" fontId="4" fillId="0" borderId="0" xfId="3" applyFont="1" applyAlignment="1">
      <alignment vertical="center"/>
    </xf>
    <xf numFmtId="0" fontId="7" fillId="0" borderId="0" xfId="0" applyFont="1"/>
    <xf numFmtId="0" fontId="8" fillId="3" borderId="0" xfId="3" applyFont="1" applyFill="1" applyAlignment="1">
      <alignment vertical="center"/>
    </xf>
    <xf numFmtId="0" fontId="0" fillId="0" borderId="0" xfId="0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12" fillId="0" borderId="0" xfId="3" applyFont="1"/>
    <xf numFmtId="0" fontId="12" fillId="0" borderId="0" xfId="3" applyFont="1" applyAlignment="1">
      <alignment horizontal="left"/>
    </xf>
    <xf numFmtId="0" fontId="13" fillId="0" borderId="0" xfId="3" applyFont="1"/>
    <xf numFmtId="0" fontId="14" fillId="0" borderId="0" xfId="0" applyFont="1"/>
    <xf numFmtId="0" fontId="3" fillId="0" borderId="10" xfId="3" applyBorder="1" applyAlignment="1" applyProtection="1">
      <alignment wrapText="1"/>
      <protection locked="0"/>
    </xf>
    <xf numFmtId="0" fontId="3" fillId="0" borderId="10" xfId="3" applyBorder="1" applyAlignment="1">
      <alignment wrapText="1"/>
    </xf>
    <xf numFmtId="0" fontId="12" fillId="0" borderId="0" xfId="5" applyFont="1" applyAlignment="1" applyProtection="1"/>
    <xf numFmtId="0" fontId="10" fillId="0" borderId="0" xfId="5" applyAlignment="1" applyProtection="1"/>
    <xf numFmtId="0" fontId="3" fillId="0" borderId="0" xfId="3" applyAlignment="1">
      <alignment horizontal="left"/>
    </xf>
    <xf numFmtId="0" fontId="3" fillId="0" borderId="0" xfId="3"/>
    <xf numFmtId="0" fontId="10" fillId="0" borderId="0" xfId="5" applyAlignment="1" applyProtection="1">
      <alignment horizontal="right"/>
    </xf>
    <xf numFmtId="0" fontId="16" fillId="0" borderId="0" xfId="5" applyFont="1" applyFill="1" applyAlignment="1" applyProtection="1">
      <alignment horizontal="left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6" fillId="0" borderId="11" xfId="6" applyAlignment="1">
      <alignment horizontal="right"/>
    </xf>
    <xf numFmtId="0" fontId="26" fillId="0" borderId="11" xfId="6" applyFill="1" applyAlignment="1">
      <alignment horizontal="right"/>
    </xf>
    <xf numFmtId="0" fontId="6" fillId="0" borderId="0" xfId="0" applyFont="1" applyProtection="1">
      <protection locked="0" hidden="1"/>
    </xf>
    <xf numFmtId="0" fontId="0" fillId="0" borderId="0" xfId="0" applyProtection="1">
      <protection locked="0" hidden="1"/>
    </xf>
    <xf numFmtId="0" fontId="26" fillId="0" borderId="0" xfId="7"/>
    <xf numFmtId="0" fontId="0" fillId="0" borderId="0" xfId="0" applyAlignment="1">
      <alignment horizontal="right"/>
    </xf>
    <xf numFmtId="2" fontId="0" fillId="0" borderId="0" xfId="1" applyNumberFormat="1" applyFont="1"/>
    <xf numFmtId="0" fontId="26" fillId="0" borderId="0" xfId="7" applyAlignment="1">
      <alignment horizontal="left" indent="1"/>
    </xf>
    <xf numFmtId="0" fontId="23" fillId="0" borderId="3" xfId="0" applyFont="1" applyBorder="1" applyProtection="1">
      <protection locked="0" hidden="1"/>
    </xf>
    <xf numFmtId="0" fontId="23" fillId="0" borderId="5" xfId="0" applyFont="1" applyBorder="1" applyAlignment="1" applyProtection="1">
      <alignment horizontal="left" indent="1"/>
      <protection locked="0" hidden="1"/>
    </xf>
    <xf numFmtId="0" fontId="17" fillId="0" borderId="5" xfId="0" applyFont="1" applyBorder="1" applyProtection="1">
      <protection locked="0" hidden="1"/>
    </xf>
    <xf numFmtId="3" fontId="0" fillId="0" borderId="0" xfId="0" applyNumberFormat="1"/>
    <xf numFmtId="0" fontId="16" fillId="0" borderId="5" xfId="0" applyFont="1" applyBorder="1" applyAlignment="1" applyProtection="1">
      <alignment horizontal="left" indent="1"/>
      <protection locked="0" hidden="1"/>
    </xf>
    <xf numFmtId="0" fontId="26" fillId="0" borderId="11" xfId="6"/>
    <xf numFmtId="0" fontId="23" fillId="0" borderId="8" xfId="0" applyFont="1" applyBorder="1" applyProtection="1">
      <protection locked="0" hidden="1"/>
    </xf>
    <xf numFmtId="0" fontId="23" fillId="0" borderId="8" xfId="0" applyFont="1" applyBorder="1" applyAlignment="1" applyProtection="1">
      <alignment horizontal="right"/>
      <protection locked="0" hidden="1"/>
    </xf>
    <xf numFmtId="0" fontId="23" fillId="0" borderId="9" xfId="0" applyFont="1" applyBorder="1" applyAlignment="1" applyProtection="1">
      <alignment horizontal="center"/>
      <protection locked="0" hidden="1"/>
    </xf>
    <xf numFmtId="0" fontId="0" fillId="0" borderId="0" xfId="0" applyAlignment="1">
      <alignment horizontal="left" indent="1"/>
    </xf>
    <xf numFmtId="4" fontId="0" fillId="0" borderId="0" xfId="0" applyNumberFormat="1"/>
    <xf numFmtId="0" fontId="27" fillId="0" borderId="12" xfId="8" applyAlignment="1">
      <alignment horizontal="left" indent="1"/>
    </xf>
    <xf numFmtId="4" fontId="27" fillId="0" borderId="12" xfId="8" applyNumberFormat="1"/>
    <xf numFmtId="3" fontId="27" fillId="0" borderId="12" xfId="8" applyNumberFormat="1"/>
    <xf numFmtId="9" fontId="27" fillId="0" borderId="12" xfId="8" applyNumberFormat="1"/>
    <xf numFmtId="2" fontId="0" fillId="0" borderId="0" xfId="0" applyNumberFormat="1"/>
    <xf numFmtId="0" fontId="26" fillId="0" borderId="11" xfId="6" applyAlignment="1">
      <alignment horizontal="left"/>
    </xf>
    <xf numFmtId="0" fontId="18" fillId="2" borderId="0" xfId="0" applyFont="1" applyFill="1" applyProtection="1">
      <protection locked="0" hidden="1"/>
    </xf>
    <xf numFmtId="0" fontId="19" fillId="2" borderId="0" xfId="0" applyFont="1" applyFill="1" applyProtection="1">
      <protection locked="0" hidden="1"/>
    </xf>
    <xf numFmtId="0" fontId="18" fillId="2" borderId="0" xfId="0" applyFont="1" applyFill="1" applyAlignment="1" applyProtection="1">
      <alignment horizontal="right"/>
      <protection locked="0" hidden="1"/>
    </xf>
    <xf numFmtId="0" fontId="18" fillId="0" borderId="0" xfId="0" applyFont="1" applyProtection="1">
      <protection locked="0" hidden="1"/>
    </xf>
    <xf numFmtId="0" fontId="2" fillId="4" borderId="1" xfId="2" applyFill="1"/>
    <xf numFmtId="0" fontId="2" fillId="4" borderId="1" xfId="2" applyFill="1" applyAlignment="1">
      <alignment horizontal="center"/>
    </xf>
    <xf numFmtId="0" fontId="2" fillId="4" borderId="1" xfId="2" applyFill="1" applyAlignment="1">
      <alignment horizontal="right"/>
    </xf>
    <xf numFmtId="9" fontId="0" fillId="0" borderId="0" xfId="1" applyFont="1"/>
    <xf numFmtId="0" fontId="0" fillId="0" borderId="0" xfId="0" applyAlignment="1">
      <alignment horizontal="left" indent="2"/>
    </xf>
    <xf numFmtId="0" fontId="10" fillId="0" borderId="0" xfId="5" quotePrefix="1" applyAlignment="1" applyProtection="1">
      <alignment horizontal="right"/>
    </xf>
    <xf numFmtId="0" fontId="11" fillId="0" borderId="0" xfId="5" applyFont="1" applyAlignment="1" applyProtection="1"/>
    <xf numFmtId="0" fontId="9" fillId="0" borderId="0" xfId="3" applyFont="1" applyProtection="1"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0" borderId="0" xfId="0" applyAlignment="1" applyProtection="1">
      <alignment horizontal="left" vertical="center" indent="1"/>
      <protection locked="0" hidden="1"/>
    </xf>
    <xf numFmtId="0" fontId="17" fillId="0" borderId="0" xfId="0" applyFont="1" applyProtection="1">
      <protection locked="0" hidden="1"/>
    </xf>
    <xf numFmtId="0" fontId="22" fillId="0" borderId="2" xfId="0" applyFont="1" applyBorder="1" applyAlignment="1" applyProtection="1">
      <alignment vertical="center"/>
      <protection locked="0" hidden="1"/>
    </xf>
    <xf numFmtId="0" fontId="16" fillId="0" borderId="3" xfId="0" applyFont="1" applyBorder="1" applyProtection="1">
      <protection locked="0" hidden="1"/>
    </xf>
    <xf numFmtId="3" fontId="22" fillId="0" borderId="3" xfId="0" applyNumberFormat="1" applyFont="1" applyBorder="1" applyAlignment="1" applyProtection="1">
      <alignment horizontal="right"/>
      <protection locked="0" hidden="1"/>
    </xf>
    <xf numFmtId="0" fontId="16" fillId="0" borderId="4" xfId="0" applyFont="1" applyBorder="1" applyAlignment="1" applyProtection="1">
      <alignment horizontal="right"/>
      <protection locked="0" hidden="1"/>
    </xf>
    <xf numFmtId="0" fontId="16" fillId="0" borderId="3" xfId="0" applyFont="1" applyBorder="1" applyAlignment="1" applyProtection="1">
      <alignment vertical="center"/>
      <protection locked="0" hidden="1"/>
    </xf>
    <xf numFmtId="0" fontId="16" fillId="0" borderId="3" xfId="0" applyFont="1" applyBorder="1" applyAlignment="1" applyProtection="1">
      <alignment horizontal="center" vertical="center"/>
      <protection locked="0" hidden="1"/>
    </xf>
    <xf numFmtId="0" fontId="22" fillId="0" borderId="3" xfId="0" applyFont="1" applyBorder="1" applyAlignment="1" applyProtection="1">
      <alignment horizontal="right"/>
      <protection locked="0" hidden="1"/>
    </xf>
    <xf numFmtId="0" fontId="16" fillId="0" borderId="0" xfId="0" applyFont="1" applyProtection="1">
      <protection locked="0" hidden="1"/>
    </xf>
    <xf numFmtId="0" fontId="23" fillId="0" borderId="0" xfId="0" applyFont="1" applyProtection="1">
      <protection locked="0" hidden="1"/>
    </xf>
    <xf numFmtId="165" fontId="16" fillId="0" borderId="0" xfId="0" applyNumberFormat="1" applyFont="1" applyAlignment="1" applyProtection="1">
      <alignment horizontal="right"/>
      <protection locked="0" hidden="1"/>
    </xf>
    <xf numFmtId="0" fontId="16" fillId="0" borderId="6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left" indent="2"/>
      <protection locked="0" hidden="1"/>
    </xf>
    <xf numFmtId="0" fontId="16" fillId="0" borderId="0" xfId="0" applyFont="1" applyAlignment="1" applyProtection="1">
      <alignment horizontal="center"/>
      <protection locked="0" hidden="1"/>
    </xf>
    <xf numFmtId="0" fontId="16" fillId="0" borderId="0" xfId="0" applyFont="1" applyAlignment="1" applyProtection="1">
      <alignment horizontal="right"/>
      <protection locked="0" hidden="1"/>
    </xf>
    <xf numFmtId="0" fontId="16" fillId="0" borderId="5" xfId="0" applyFont="1" applyBorder="1" applyAlignment="1" applyProtection="1">
      <alignment horizontal="left" vertical="center" indent="1"/>
      <protection locked="0" hidden="1"/>
    </xf>
    <xf numFmtId="0" fontId="23" fillId="0" borderId="0" xfId="0" applyFont="1" applyAlignment="1" applyProtection="1">
      <alignment horizontal="left" indent="1"/>
      <protection locked="0" hidden="1"/>
    </xf>
    <xf numFmtId="0" fontId="16" fillId="0" borderId="0" xfId="0" applyFont="1" applyAlignment="1" applyProtection="1">
      <alignment horizontal="left" indent="1"/>
      <protection locked="0" hidden="1"/>
    </xf>
    <xf numFmtId="0" fontId="16" fillId="0" borderId="0" xfId="0" applyFont="1" applyAlignment="1" applyProtection="1">
      <alignment vertical="center" wrapText="1"/>
      <protection locked="0" hidden="1"/>
    </xf>
    <xf numFmtId="0" fontId="23" fillId="0" borderId="0" xfId="0" applyFont="1" applyAlignment="1" applyProtection="1">
      <alignment horizontal="right"/>
      <protection locked="0" hidden="1"/>
    </xf>
    <xf numFmtId="0" fontId="23" fillId="0" borderId="7" xfId="0" applyFont="1" applyBorder="1" applyAlignment="1" applyProtection="1">
      <alignment horizontal="left" indent="1"/>
      <protection locked="0" hidden="1"/>
    </xf>
    <xf numFmtId="165" fontId="16" fillId="0" borderId="8" xfId="0" applyNumberFormat="1" applyFont="1" applyBorder="1" applyAlignment="1" applyProtection="1">
      <alignment horizontal="right"/>
      <protection locked="0" hidden="1"/>
    </xf>
    <xf numFmtId="0" fontId="16" fillId="0" borderId="9" xfId="0" applyFont="1" applyBorder="1" applyAlignment="1" applyProtection="1">
      <alignment horizontal="center"/>
      <protection locked="0" hidden="1"/>
    </xf>
    <xf numFmtId="0" fontId="16" fillId="0" borderId="7" xfId="0" applyFont="1" applyBorder="1" applyAlignment="1" applyProtection="1">
      <alignment horizontal="left" vertical="center" indent="1"/>
      <protection locked="0" hidden="1"/>
    </xf>
    <xf numFmtId="0" fontId="17" fillId="0" borderId="0" xfId="0" applyFont="1"/>
    <xf numFmtId="9" fontId="26" fillId="0" borderId="0" xfId="6" applyNumberFormat="1" applyBorder="1" applyAlignment="1">
      <alignment horizontal="right"/>
    </xf>
    <xf numFmtId="0" fontId="26" fillId="0" borderId="0" xfId="6" applyBorder="1" applyAlignment="1">
      <alignment horizontal="right"/>
    </xf>
    <xf numFmtId="0" fontId="26" fillId="0" borderId="0" xfId="6" applyFill="1" applyBorder="1" applyAlignment="1">
      <alignment horizontal="right"/>
    </xf>
    <xf numFmtId="2" fontId="0" fillId="0" borderId="0" xfId="1" applyNumberFormat="1" applyFont="1" applyBorder="1"/>
    <xf numFmtId="164" fontId="0" fillId="0" borderId="0" xfId="1" applyNumberFormat="1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164" fontId="18" fillId="0" borderId="0" xfId="0" applyNumberFormat="1" applyFont="1" applyAlignment="1" applyProtection="1">
      <alignment horizontal="right"/>
      <protection locked="0" hidden="1"/>
    </xf>
    <xf numFmtId="9" fontId="18" fillId="0" borderId="0" xfId="0" applyNumberFormat="1" applyFont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left" indent="1"/>
      <protection locked="0" hidden="1"/>
    </xf>
    <xf numFmtId="0" fontId="18" fillId="0" borderId="0" xfId="0" applyFont="1" applyAlignment="1" applyProtection="1">
      <alignment horizontal="right"/>
      <protection locked="0" hidden="1"/>
    </xf>
    <xf numFmtId="0" fontId="21" fillId="2" borderId="0" xfId="0" applyFont="1" applyFill="1" applyAlignment="1" applyProtection="1">
      <alignment horizontal="right"/>
      <protection locked="0" hidden="1"/>
    </xf>
    <xf numFmtId="0" fontId="30" fillId="0" borderId="0" xfId="2" applyFont="1" applyFill="1" applyBorder="1" applyProtection="1">
      <protection hidden="1"/>
    </xf>
    <xf numFmtId="0" fontId="30" fillId="0" borderId="0" xfId="2" applyFont="1" applyFill="1" applyBorder="1" applyAlignment="1" applyProtection="1">
      <alignment horizontal="center"/>
      <protection hidden="1"/>
    </xf>
    <xf numFmtId="0" fontId="29" fillId="0" borderId="0" xfId="0" applyFont="1"/>
    <xf numFmtId="0" fontId="30" fillId="0" borderId="0" xfId="2" applyFont="1" applyFill="1" applyBorder="1" applyAlignment="1"/>
    <xf numFmtId="0" fontId="30" fillId="0" borderId="0" xfId="2" applyFont="1" applyFill="1" applyBorder="1" applyAlignment="1" applyProtection="1">
      <alignment horizontal="right"/>
      <protection hidden="1"/>
    </xf>
    <xf numFmtId="0" fontId="31" fillId="0" borderId="0" xfId="3" applyFont="1" applyAlignment="1" applyProtection="1">
      <alignment vertical="center"/>
      <protection locked="0" hidden="1"/>
    </xf>
    <xf numFmtId="0" fontId="29" fillId="0" borderId="0" xfId="0" applyFont="1" applyAlignment="1">
      <alignment horizontal="center"/>
    </xf>
    <xf numFmtId="0" fontId="28" fillId="0" borderId="0" xfId="6" applyFont="1" applyFill="1" applyBorder="1" applyAlignment="1">
      <alignment horizontal="right"/>
    </xf>
    <xf numFmtId="0" fontId="28" fillId="0" borderId="0" xfId="7" applyFont="1" applyFill="1" applyBorder="1"/>
    <xf numFmtId="3" fontId="29" fillId="0" borderId="0" xfId="0" applyNumberFormat="1" applyFont="1" applyProtection="1">
      <protection hidden="1"/>
    </xf>
    <xf numFmtId="0" fontId="29" fillId="0" borderId="0" xfId="0" applyFont="1" applyAlignment="1">
      <alignment horizontal="right"/>
    </xf>
    <xf numFmtId="2" fontId="29" fillId="0" borderId="0" xfId="1" applyNumberFormat="1" applyFont="1" applyFill="1" applyBorder="1"/>
    <xf numFmtId="0" fontId="28" fillId="0" borderId="0" xfId="7" applyFont="1" applyFill="1" applyBorder="1" applyAlignment="1">
      <alignment horizontal="left" indent="1"/>
    </xf>
    <xf numFmtId="3" fontId="29" fillId="0" borderId="0" xfId="0" applyNumberFormat="1" applyFont="1"/>
    <xf numFmtId="0" fontId="28" fillId="0" borderId="0" xfId="6" applyFont="1" applyFill="1" applyBorder="1" applyAlignment="1">
      <alignment horizontal="center"/>
    </xf>
    <xf numFmtId="0" fontId="28" fillId="0" borderId="0" xfId="6" applyFont="1" applyFill="1" applyBorder="1"/>
    <xf numFmtId="0" fontId="29" fillId="0" borderId="0" xfId="0" applyFont="1" applyAlignment="1">
      <alignment horizontal="left" indent="1"/>
    </xf>
    <xf numFmtId="4" fontId="29" fillId="0" borderId="0" xfId="0" applyNumberFormat="1" applyFont="1"/>
    <xf numFmtId="164" fontId="29" fillId="0" borderId="0" xfId="1" applyNumberFormat="1" applyFont="1" applyFill="1" applyBorder="1"/>
    <xf numFmtId="0" fontId="28" fillId="0" borderId="0" xfId="8" applyFont="1" applyFill="1" applyBorder="1" applyAlignment="1">
      <alignment horizontal="left" indent="1"/>
    </xf>
    <xf numFmtId="4" fontId="28" fillId="0" borderId="0" xfId="8" applyNumberFormat="1" applyFont="1" applyFill="1" applyBorder="1"/>
    <xf numFmtId="3" fontId="28" fillId="0" borderId="0" xfId="8" applyNumberFormat="1" applyFont="1" applyFill="1" applyBorder="1"/>
    <xf numFmtId="0" fontId="28" fillId="0" borderId="0" xfId="8" applyFont="1" applyFill="1" applyBorder="1"/>
    <xf numFmtId="9" fontId="28" fillId="0" borderId="0" xfId="8" applyNumberFormat="1" applyFont="1" applyFill="1" applyBorder="1"/>
    <xf numFmtId="2" fontId="29" fillId="0" borderId="0" xfId="0" applyNumberFormat="1" applyFont="1"/>
    <xf numFmtId="0" fontId="28" fillId="0" borderId="0" xfId="6" applyFont="1" applyFill="1" applyBorder="1" applyAlignment="1"/>
    <xf numFmtId="9" fontId="28" fillId="0" borderId="0" xfId="6" applyNumberFormat="1" applyFont="1" applyFill="1" applyBorder="1" applyAlignment="1">
      <alignment horizontal="right"/>
    </xf>
    <xf numFmtId="0" fontId="28" fillId="0" borderId="0" xfId="7" applyFont="1" applyFill="1" applyBorder="1" applyAlignment="1">
      <alignment horizontal="right"/>
    </xf>
    <xf numFmtId="165" fontId="29" fillId="0" borderId="0" xfId="0" applyNumberFormat="1" applyFont="1"/>
    <xf numFmtId="0" fontId="28" fillId="0" borderId="0" xfId="6" applyFont="1" applyFill="1" applyBorder="1" applyAlignment="1">
      <alignment horizontal="left"/>
    </xf>
    <xf numFmtId="0" fontId="28" fillId="0" borderId="0" xfId="7" applyFont="1" applyFill="1" applyBorder="1" applyAlignment="1">
      <alignment horizontal="left"/>
    </xf>
    <xf numFmtId="165" fontId="29" fillId="0" borderId="0" xfId="1" applyNumberFormat="1" applyFont="1" applyFill="1" applyBorder="1"/>
    <xf numFmtId="166" fontId="29" fillId="0" borderId="0" xfId="0" applyNumberFormat="1" applyFont="1"/>
    <xf numFmtId="165" fontId="29" fillId="0" borderId="0" xfId="1" applyNumberFormat="1" applyFont="1" applyBorder="1" applyAlignment="1">
      <alignment horizontal="right"/>
    </xf>
    <xf numFmtId="0" fontId="32" fillId="0" borderId="0" xfId="0" applyFont="1"/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 indent="1"/>
    </xf>
    <xf numFmtId="0" fontId="18" fillId="0" borderId="0" xfId="0" applyFont="1"/>
    <xf numFmtId="0" fontId="16" fillId="0" borderId="0" xfId="3" applyFont="1" applyAlignment="1">
      <alignment vertical="center" wrapText="1"/>
    </xf>
    <xf numFmtId="0" fontId="11" fillId="0" borderId="0" xfId="5" applyFont="1" applyAlignment="1" applyProtection="1"/>
    <xf numFmtId="0" fontId="18" fillId="0" borderId="0" xfId="0" applyFont="1" applyAlignment="1" applyProtection="1">
      <alignment horizontal="right"/>
      <protection locked="0" hidden="1"/>
    </xf>
    <xf numFmtId="0" fontId="21" fillId="2" borderId="0" xfId="0" applyFont="1" applyFill="1" applyAlignment="1" applyProtection="1">
      <alignment horizontal="right"/>
      <protection locked="0" hidden="1"/>
    </xf>
    <xf numFmtId="0" fontId="30" fillId="0" borderId="0" xfId="2" applyFont="1" applyFill="1" applyBorder="1" applyAlignment="1">
      <alignment horizontal="center"/>
    </xf>
    <xf numFmtId="0" fontId="16" fillId="0" borderId="5" xfId="0" applyFont="1" applyBorder="1" applyAlignment="1" applyProtection="1">
      <alignment horizontal="left" vertical="center" wrapText="1" indent="1"/>
      <protection locked="0" hidden="1"/>
    </xf>
    <xf numFmtId="0" fontId="16" fillId="0" borderId="0" xfId="0" applyFont="1" applyAlignment="1" applyProtection="1">
      <alignment horizontal="left" vertical="center" wrapText="1" indent="1"/>
      <protection locked="0" hidden="1"/>
    </xf>
    <xf numFmtId="0" fontId="20" fillId="2" borderId="0" xfId="0" applyFont="1" applyFill="1" applyAlignment="1" applyProtection="1">
      <alignment horizontal="center" vertical="top" wrapText="1"/>
      <protection locked="0" hidden="1"/>
    </xf>
    <xf numFmtId="0" fontId="20" fillId="2" borderId="0" xfId="0" applyFont="1" applyFill="1" applyAlignment="1" applyProtection="1">
      <alignment horizontal="center" vertical="top"/>
      <protection locked="0" hidden="1"/>
    </xf>
    <xf numFmtId="0" fontId="2" fillId="0" borderId="1" xfId="2" applyAlignment="1">
      <alignment horizontal="center"/>
    </xf>
  </cellXfs>
  <cellStyles count="9">
    <cellStyle name="Heading 2" xfId="2" builtinId="17"/>
    <cellStyle name="Heading 3" xfId="6" builtinId="18"/>
    <cellStyle name="Heading 4" xfId="7" builtinId="19"/>
    <cellStyle name="Hyperlink" xfId="5" builtinId="8"/>
    <cellStyle name="Normal" xfId="0" builtinId="0"/>
    <cellStyle name="Normal 2" xfId="3" xr:uid="{00000000-0005-0000-0000-000005000000}"/>
    <cellStyle name="Normal 4" xfId="4" xr:uid="{00000000-0005-0000-0000-000006000000}"/>
    <cellStyle name="Percent" xfId="1" builtinId="5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2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12.1'!$U$4:$Y$4</c:f>
              <c:numCache>
                <c:formatCode>#,##0</c:formatCode>
                <c:ptCount val="5"/>
                <c:pt idx="1">
                  <c:v>3621</c:v>
                </c:pt>
                <c:pt idx="2">
                  <c:v>3664</c:v>
                </c:pt>
                <c:pt idx="3">
                  <c:v>3898</c:v>
                </c:pt>
                <c:pt idx="4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B-4979-A4E9-8AEFB32EB951}"/>
            </c:ext>
          </c:extLst>
        </c:ser>
        <c:ser>
          <c:idx val="1"/>
          <c:order val="1"/>
          <c:tx>
            <c:strRef>
              <c:f>'Table 12.1'!$S$7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12.1'!$U$7:$Y$7</c:f>
              <c:numCache>
                <c:formatCode>#,##0</c:formatCode>
                <c:ptCount val="5"/>
                <c:pt idx="1">
                  <c:v>2677</c:v>
                </c:pt>
                <c:pt idx="2">
                  <c:v>2683</c:v>
                </c:pt>
                <c:pt idx="3">
                  <c:v>2836</c:v>
                </c:pt>
                <c:pt idx="4">
                  <c:v>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B-4979-A4E9-8AEFB32EB951}"/>
            </c:ext>
          </c:extLst>
        </c:ser>
        <c:ser>
          <c:idx val="2"/>
          <c:order val="2"/>
          <c:tx>
            <c:strRef>
              <c:f>'Table 12.1'!$S$11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12.1'!$U$11:$Y$11</c:f>
              <c:numCache>
                <c:formatCode>#,##0</c:formatCode>
                <c:ptCount val="5"/>
                <c:pt idx="1">
                  <c:v>2888</c:v>
                </c:pt>
                <c:pt idx="2">
                  <c:v>2947</c:v>
                </c:pt>
                <c:pt idx="3">
                  <c:v>3119</c:v>
                </c:pt>
                <c:pt idx="4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B-4979-A4E9-8AEFB32EB951}"/>
            </c:ext>
          </c:extLst>
        </c:ser>
        <c:ser>
          <c:idx val="3"/>
          <c:order val="3"/>
          <c:tx>
            <c:strRef>
              <c:f>'Table 12.1'!$S$12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12.1'!$U$12:$Y$12</c:f>
              <c:numCache>
                <c:formatCode>#,##0</c:formatCode>
                <c:ptCount val="5"/>
                <c:pt idx="1">
                  <c:v>727</c:v>
                </c:pt>
                <c:pt idx="2">
                  <c:v>716</c:v>
                </c:pt>
                <c:pt idx="3">
                  <c:v>782</c:v>
                </c:pt>
                <c:pt idx="4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B-4979-A4E9-8AEFB32E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12.1'!$S$1</c:f>
              <c:strCache>
                <c:ptCount val="1"/>
                <c:pt idx="0">
                  <c:v>Break O'Day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12.1'!$V$8:$Z$8</c:f>
              <c:numCache>
                <c:formatCode>#,##0</c:formatCode>
                <c:ptCount val="5"/>
                <c:pt idx="0">
                  <c:v>29820.21</c:v>
                </c:pt>
                <c:pt idx="1">
                  <c:v>30845.65</c:v>
                </c:pt>
                <c:pt idx="2">
                  <c:v>29489.21</c:v>
                </c:pt>
                <c:pt idx="3">
                  <c:v>29523</c:v>
                </c:pt>
                <c:pt idx="4">
                  <c:v>31012.5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5-4522-A5A5-D8E8531BEA2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5-4522-A5A5-D8E8531B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12.10'!$S$1</c:f>
              <c:strCache>
                <c:ptCount val="1"/>
                <c:pt idx="0">
                  <c:v>Dorset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12.10'!$V$8:$Z$8</c:f>
              <c:numCache>
                <c:formatCode>#,##0</c:formatCode>
                <c:ptCount val="5"/>
                <c:pt idx="0">
                  <c:v>28213.51</c:v>
                </c:pt>
                <c:pt idx="1">
                  <c:v>32900</c:v>
                </c:pt>
                <c:pt idx="2">
                  <c:v>31669.93</c:v>
                </c:pt>
                <c:pt idx="3">
                  <c:v>33404</c:v>
                </c:pt>
                <c:pt idx="4">
                  <c:v>32339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9-4138-A57D-06E2695B084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9-4138-A57D-06E2695B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12.11'!$U$4:$Y$4</c:f>
              <c:numCache>
                <c:formatCode>#,##0</c:formatCode>
                <c:ptCount val="5"/>
                <c:pt idx="1">
                  <c:v>831</c:v>
                </c:pt>
                <c:pt idx="2">
                  <c:v>780</c:v>
                </c:pt>
                <c:pt idx="3">
                  <c:v>831</c:v>
                </c:pt>
                <c:pt idx="4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7-40E1-82D5-1CE31FFFC78E}"/>
            </c:ext>
          </c:extLst>
        </c:ser>
        <c:ser>
          <c:idx val="1"/>
          <c:order val="1"/>
          <c:tx>
            <c:strRef>
              <c:f>'Table 12.11'!$S$7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12.11'!$U$7:$Y$7</c:f>
              <c:numCache>
                <c:formatCode>#,##0</c:formatCode>
                <c:ptCount val="5"/>
                <c:pt idx="1">
                  <c:v>525</c:v>
                </c:pt>
                <c:pt idx="2">
                  <c:v>522</c:v>
                </c:pt>
                <c:pt idx="3">
                  <c:v>544</c:v>
                </c:pt>
                <c:pt idx="4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7-40E1-82D5-1CE31FFFC78E}"/>
            </c:ext>
          </c:extLst>
        </c:ser>
        <c:ser>
          <c:idx val="2"/>
          <c:order val="2"/>
          <c:tx>
            <c:strRef>
              <c:f>'Table 12.11'!$S$11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12.11'!$U$11:$Y$11</c:f>
              <c:numCache>
                <c:formatCode>#,##0</c:formatCode>
                <c:ptCount val="5"/>
                <c:pt idx="1">
                  <c:v>625</c:v>
                </c:pt>
                <c:pt idx="2">
                  <c:v>582</c:v>
                </c:pt>
                <c:pt idx="3">
                  <c:v>613</c:v>
                </c:pt>
                <c:pt idx="4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7-40E1-82D5-1CE31FFFC78E}"/>
            </c:ext>
          </c:extLst>
        </c:ser>
        <c:ser>
          <c:idx val="3"/>
          <c:order val="3"/>
          <c:tx>
            <c:strRef>
              <c:f>'Table 12.11'!$S$12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12.11'!$U$12:$Y$12</c:f>
              <c:numCache>
                <c:formatCode>#,##0</c:formatCode>
                <c:ptCount val="5"/>
                <c:pt idx="1">
                  <c:v>210</c:v>
                </c:pt>
                <c:pt idx="2">
                  <c:v>197</c:v>
                </c:pt>
                <c:pt idx="3">
                  <c:v>217</c:v>
                </c:pt>
                <c:pt idx="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7-40E1-82D5-1CE31FFF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12.11'!$S$1</c:f>
              <c:strCache>
                <c:ptCount val="1"/>
                <c:pt idx="0">
                  <c:v>Flinders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12.11'!$AB$15:$AB$33</c:f>
              <c:numCache>
                <c:formatCode>0.0%</c:formatCode>
                <c:ptCount val="19"/>
                <c:pt idx="0">
                  <c:v>0.12743972445464982</c:v>
                </c:pt>
                <c:pt idx="1">
                  <c:v>0</c:v>
                </c:pt>
                <c:pt idx="2">
                  <c:v>5.6257175660160738E-2</c:v>
                </c:pt>
                <c:pt idx="3">
                  <c:v>1.1481056257175661E-2</c:v>
                </c:pt>
                <c:pt idx="4">
                  <c:v>4.9368541905855337E-2</c:v>
                </c:pt>
                <c:pt idx="5">
                  <c:v>1.9517795637198621E-2</c:v>
                </c:pt>
                <c:pt idx="6">
                  <c:v>6.4293915040183697E-2</c:v>
                </c:pt>
                <c:pt idx="7">
                  <c:v>4.3628013777267508E-2</c:v>
                </c:pt>
                <c:pt idx="8">
                  <c:v>4.8220436280137773E-2</c:v>
                </c:pt>
                <c:pt idx="9">
                  <c:v>3.4443168771526979E-3</c:v>
                </c:pt>
                <c:pt idx="10">
                  <c:v>1.0332950631458095E-2</c:v>
                </c:pt>
                <c:pt idx="11">
                  <c:v>2.2962112514351322E-2</c:v>
                </c:pt>
                <c:pt idx="12">
                  <c:v>3.7887485648679678E-2</c:v>
                </c:pt>
                <c:pt idx="13">
                  <c:v>4.0183696900114814E-2</c:v>
                </c:pt>
                <c:pt idx="14">
                  <c:v>9.4144661308840416E-2</c:v>
                </c:pt>
                <c:pt idx="15">
                  <c:v>6.8886337543053955E-2</c:v>
                </c:pt>
                <c:pt idx="16">
                  <c:v>0.13318025258323765</c:v>
                </c:pt>
                <c:pt idx="17">
                  <c:v>4.5924225028702642E-3</c:v>
                </c:pt>
                <c:pt idx="18">
                  <c:v>6.0849598163030996E-2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4A9B-BF37-D5F03BCEB10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3-4A9B-BF37-D5F03BCE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12.11'!$Y$44:$Y$60</c:f>
              <c:numCache>
                <c:formatCode>#,##0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20</c:v>
                </c:pt>
                <c:pt idx="4">
                  <c:v>30</c:v>
                </c:pt>
                <c:pt idx="5">
                  <c:v>20</c:v>
                </c:pt>
                <c:pt idx="6">
                  <c:v>27</c:v>
                </c:pt>
                <c:pt idx="7">
                  <c:v>34</c:v>
                </c:pt>
                <c:pt idx="8">
                  <c:v>36</c:v>
                </c:pt>
                <c:pt idx="9">
                  <c:v>25</c:v>
                </c:pt>
                <c:pt idx="10">
                  <c:v>53</c:v>
                </c:pt>
                <c:pt idx="11">
                  <c:v>34</c:v>
                </c:pt>
                <c:pt idx="12">
                  <c:v>55</c:v>
                </c:pt>
                <c:pt idx="13">
                  <c:v>22</c:v>
                </c:pt>
                <c:pt idx="14">
                  <c:v>19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A-4B30-9879-65E50D25AD43}"/>
            </c:ext>
          </c:extLst>
        </c:ser>
        <c:ser>
          <c:idx val="1"/>
          <c:order val="1"/>
          <c:tx>
            <c:strRef>
              <c:f>'Table 12.11'!$S$62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12.11'!$Y$63:$Y$79</c:f>
              <c:numCache>
                <c:formatCode>#,##0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45</c:v>
                </c:pt>
                <c:pt idx="8">
                  <c:v>46</c:v>
                </c:pt>
                <c:pt idx="9">
                  <c:v>41</c:v>
                </c:pt>
                <c:pt idx="10">
                  <c:v>52</c:v>
                </c:pt>
                <c:pt idx="11">
                  <c:v>41</c:v>
                </c:pt>
                <c:pt idx="12">
                  <c:v>35</c:v>
                </c:pt>
                <c:pt idx="13">
                  <c:v>14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A-4B30-9879-65E50D25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12.11'!$Y$83:$Y$90</c:f>
              <c:numCache>
                <c:formatCode>#,##0</c:formatCode>
                <c:ptCount val="8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F-424D-A152-57F11CE5685F}"/>
            </c:ext>
          </c:extLst>
        </c:ser>
        <c:ser>
          <c:idx val="1"/>
          <c:order val="1"/>
          <c:tx>
            <c:strRef>
              <c:f>'Table 12.11'!$S$92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12.11'!$Y$93:$Y$100</c:f>
              <c:numCache>
                <c:formatCode>#,##0</c:formatCode>
                <c:ptCount val="8"/>
                <c:pt idx="0">
                  <c:v>21</c:v>
                </c:pt>
                <c:pt idx="1">
                  <c:v>43</c:v>
                </c:pt>
                <c:pt idx="2">
                  <c:v>10</c:v>
                </c:pt>
                <c:pt idx="3">
                  <c:v>36</c:v>
                </c:pt>
                <c:pt idx="4">
                  <c:v>34</c:v>
                </c:pt>
                <c:pt idx="5">
                  <c:v>21</c:v>
                </c:pt>
                <c:pt idx="6">
                  <c:v>0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F-424D-A152-57F11CE5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12.11'!$S$1</c:f>
              <c:strCache>
                <c:ptCount val="1"/>
                <c:pt idx="0">
                  <c:v>Flinders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12.11'!$U$8:$Y$8</c:f>
              <c:numCache>
                <c:formatCode>#,##0</c:formatCode>
                <c:ptCount val="5"/>
                <c:pt idx="1">
                  <c:v>24324</c:v>
                </c:pt>
                <c:pt idx="2">
                  <c:v>25855</c:v>
                </c:pt>
                <c:pt idx="3">
                  <c:v>23265.96</c:v>
                </c:pt>
                <c:pt idx="4">
                  <c:v>28734.66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A-42B6-82DE-D8514E20CBE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A-42B6-82DE-D8514E20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12.11'!$V$4:$Z$4</c:f>
              <c:numCache>
                <c:formatCode>#,##0</c:formatCode>
                <c:ptCount val="5"/>
                <c:pt idx="0">
                  <c:v>831</c:v>
                </c:pt>
                <c:pt idx="1">
                  <c:v>780</c:v>
                </c:pt>
                <c:pt idx="2">
                  <c:v>831</c:v>
                </c:pt>
                <c:pt idx="3">
                  <c:v>818</c:v>
                </c:pt>
                <c:pt idx="4">
                  <c:v>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A-493E-AB41-1C0FB707DE67}"/>
            </c:ext>
          </c:extLst>
        </c:ser>
        <c:ser>
          <c:idx val="1"/>
          <c:order val="1"/>
          <c:tx>
            <c:strRef>
              <c:f>'Table 12.11'!$S$7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12.11'!$V$7:$Z$7</c:f>
              <c:numCache>
                <c:formatCode>#,##0</c:formatCode>
                <c:ptCount val="5"/>
                <c:pt idx="0">
                  <c:v>525</c:v>
                </c:pt>
                <c:pt idx="1">
                  <c:v>522</c:v>
                </c:pt>
                <c:pt idx="2">
                  <c:v>544</c:v>
                </c:pt>
                <c:pt idx="3">
                  <c:v>545</c:v>
                </c:pt>
                <c:pt idx="4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A-493E-AB41-1C0FB707DE67}"/>
            </c:ext>
          </c:extLst>
        </c:ser>
        <c:ser>
          <c:idx val="2"/>
          <c:order val="2"/>
          <c:tx>
            <c:strRef>
              <c:f>'Table 12.11'!$S$11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12.11'!$V$11:$Z$11</c:f>
              <c:numCache>
                <c:formatCode>#,##0</c:formatCode>
                <c:ptCount val="5"/>
                <c:pt idx="0">
                  <c:v>625</c:v>
                </c:pt>
                <c:pt idx="1">
                  <c:v>582</c:v>
                </c:pt>
                <c:pt idx="2">
                  <c:v>613</c:v>
                </c:pt>
                <c:pt idx="3">
                  <c:v>592</c:v>
                </c:pt>
                <c:pt idx="4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A-493E-AB41-1C0FB707DE67}"/>
            </c:ext>
          </c:extLst>
        </c:ser>
        <c:ser>
          <c:idx val="3"/>
          <c:order val="3"/>
          <c:tx>
            <c:strRef>
              <c:f>'Table 12.11'!$S$12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12.11'!$V$12:$Z$12</c:f>
              <c:numCache>
                <c:formatCode>#,##0</c:formatCode>
                <c:ptCount val="5"/>
                <c:pt idx="0">
                  <c:v>210</c:v>
                </c:pt>
                <c:pt idx="1">
                  <c:v>197</c:v>
                </c:pt>
                <c:pt idx="2">
                  <c:v>217</c:v>
                </c:pt>
                <c:pt idx="3">
                  <c:v>226</c:v>
                </c:pt>
                <c:pt idx="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A-493E-AB41-1C0FB707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12.11'!$S$1</c:f>
              <c:strCache>
                <c:ptCount val="1"/>
                <c:pt idx="0">
                  <c:v>Flinders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12.11'!$AB$15:$AB$33</c:f>
              <c:numCache>
                <c:formatCode>0.0%</c:formatCode>
                <c:ptCount val="19"/>
                <c:pt idx="0">
                  <c:v>0.12743972445464982</c:v>
                </c:pt>
                <c:pt idx="1">
                  <c:v>0</c:v>
                </c:pt>
                <c:pt idx="2">
                  <c:v>5.6257175660160738E-2</c:v>
                </c:pt>
                <c:pt idx="3">
                  <c:v>1.1481056257175661E-2</c:v>
                </c:pt>
                <c:pt idx="4">
                  <c:v>4.9368541905855337E-2</c:v>
                </c:pt>
                <c:pt idx="5">
                  <c:v>1.9517795637198621E-2</c:v>
                </c:pt>
                <c:pt idx="6">
                  <c:v>6.4293915040183697E-2</c:v>
                </c:pt>
                <c:pt idx="7">
                  <c:v>4.3628013777267508E-2</c:v>
                </c:pt>
                <c:pt idx="8">
                  <c:v>4.8220436280137773E-2</c:v>
                </c:pt>
                <c:pt idx="9">
                  <c:v>3.4443168771526979E-3</c:v>
                </c:pt>
                <c:pt idx="10">
                  <c:v>1.0332950631458095E-2</c:v>
                </c:pt>
                <c:pt idx="11">
                  <c:v>2.2962112514351322E-2</c:v>
                </c:pt>
                <c:pt idx="12">
                  <c:v>3.7887485648679678E-2</c:v>
                </c:pt>
                <c:pt idx="13">
                  <c:v>4.0183696900114814E-2</c:v>
                </c:pt>
                <c:pt idx="14">
                  <c:v>9.4144661308840416E-2</c:v>
                </c:pt>
                <c:pt idx="15">
                  <c:v>6.8886337543053955E-2</c:v>
                </c:pt>
                <c:pt idx="16">
                  <c:v>0.13318025258323765</c:v>
                </c:pt>
                <c:pt idx="17">
                  <c:v>4.5924225028702642E-3</c:v>
                </c:pt>
                <c:pt idx="18">
                  <c:v>6.0849598163030996E-2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0-4C8C-A6DB-405D7630FAE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0-4C8C-A6DB-405D7630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12.11'!$Z$44:$Z$60</c:f>
              <c:numCache>
                <c:formatCode>#,##0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27</c:v>
                </c:pt>
                <c:pt idx="3">
                  <c:v>14</c:v>
                </c:pt>
                <c:pt idx="4">
                  <c:v>20</c:v>
                </c:pt>
                <c:pt idx="5">
                  <c:v>20</c:v>
                </c:pt>
                <c:pt idx="6">
                  <c:v>32</c:v>
                </c:pt>
                <c:pt idx="7">
                  <c:v>19</c:v>
                </c:pt>
                <c:pt idx="8">
                  <c:v>35</c:v>
                </c:pt>
                <c:pt idx="9">
                  <c:v>32</c:v>
                </c:pt>
                <c:pt idx="10">
                  <c:v>54</c:v>
                </c:pt>
                <c:pt idx="11">
                  <c:v>40</c:v>
                </c:pt>
                <c:pt idx="12">
                  <c:v>40</c:v>
                </c:pt>
                <c:pt idx="13">
                  <c:v>36</c:v>
                </c:pt>
                <c:pt idx="14">
                  <c:v>18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9-4209-90AA-C10384B41437}"/>
            </c:ext>
          </c:extLst>
        </c:ser>
        <c:ser>
          <c:idx val="1"/>
          <c:order val="1"/>
          <c:tx>
            <c:strRef>
              <c:f>'Table 12.11'!$S$62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12.11'!$Z$63:$Z$79</c:f>
              <c:numCache>
                <c:formatCode>#,##0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26</c:v>
                </c:pt>
                <c:pt idx="3">
                  <c:v>23</c:v>
                </c:pt>
                <c:pt idx="4">
                  <c:v>34</c:v>
                </c:pt>
                <c:pt idx="5">
                  <c:v>30</c:v>
                </c:pt>
                <c:pt idx="6">
                  <c:v>55</c:v>
                </c:pt>
                <c:pt idx="7">
                  <c:v>34</c:v>
                </c:pt>
                <c:pt idx="8">
                  <c:v>61</c:v>
                </c:pt>
                <c:pt idx="9">
                  <c:v>39</c:v>
                </c:pt>
                <c:pt idx="10">
                  <c:v>73</c:v>
                </c:pt>
                <c:pt idx="11">
                  <c:v>29</c:v>
                </c:pt>
                <c:pt idx="12">
                  <c:v>33</c:v>
                </c:pt>
                <c:pt idx="13">
                  <c:v>25</c:v>
                </c:pt>
                <c:pt idx="14">
                  <c:v>10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9-4209-90AA-C10384B4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12.11'!$Z$83:$Z$90</c:f>
              <c:numCache>
                <c:formatCode>#,##0</c:formatCode>
                <c:ptCount val="8"/>
                <c:pt idx="0">
                  <c:v>24</c:v>
                </c:pt>
                <c:pt idx="1">
                  <c:v>21</c:v>
                </c:pt>
                <c:pt idx="2">
                  <c:v>34</c:v>
                </c:pt>
                <c:pt idx="3">
                  <c:v>8</c:v>
                </c:pt>
                <c:pt idx="4">
                  <c:v>3</c:v>
                </c:pt>
                <c:pt idx="5">
                  <c:v>10</c:v>
                </c:pt>
                <c:pt idx="6">
                  <c:v>17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F-4228-8A8A-9A802F63B2F6}"/>
            </c:ext>
          </c:extLst>
        </c:ser>
        <c:ser>
          <c:idx val="1"/>
          <c:order val="1"/>
          <c:tx>
            <c:strRef>
              <c:f>'Table 12.11'!$S$92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12.11'!$Z$93:$Z$100</c:f>
              <c:numCache>
                <c:formatCode>#,##0</c:formatCode>
                <c:ptCount val="8"/>
                <c:pt idx="0">
                  <c:v>20</c:v>
                </c:pt>
                <c:pt idx="1">
                  <c:v>44</c:v>
                </c:pt>
                <c:pt idx="2">
                  <c:v>7</c:v>
                </c:pt>
                <c:pt idx="3">
                  <c:v>44</c:v>
                </c:pt>
                <c:pt idx="4">
                  <c:v>35</c:v>
                </c:pt>
                <c:pt idx="5">
                  <c:v>24</c:v>
                </c:pt>
                <c:pt idx="6">
                  <c:v>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F-4228-8A8A-9A802F63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12.2'!$U$4:$Y$4</c:f>
              <c:numCache>
                <c:formatCode>#,##0</c:formatCode>
                <c:ptCount val="5"/>
                <c:pt idx="1">
                  <c:v>11607</c:v>
                </c:pt>
                <c:pt idx="2">
                  <c:v>12021</c:v>
                </c:pt>
                <c:pt idx="3">
                  <c:v>12171</c:v>
                </c:pt>
                <c:pt idx="4">
                  <c:v>13204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F-438C-9B06-E19F626CA2A1}"/>
            </c:ext>
          </c:extLst>
        </c:ser>
        <c:ser>
          <c:idx val="1"/>
          <c:order val="1"/>
          <c:tx>
            <c:strRef>
              <c:f>'Table 12.2'!$S$7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12.2'!$U$7:$Y$7</c:f>
              <c:numCache>
                <c:formatCode>#,##0</c:formatCode>
                <c:ptCount val="5"/>
                <c:pt idx="1">
                  <c:v>8594</c:v>
                </c:pt>
                <c:pt idx="2">
                  <c:v>8920</c:v>
                </c:pt>
                <c:pt idx="3">
                  <c:v>9257</c:v>
                </c:pt>
                <c:pt idx="4">
                  <c:v>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F-438C-9B06-E19F626CA2A1}"/>
            </c:ext>
          </c:extLst>
        </c:ser>
        <c:ser>
          <c:idx val="2"/>
          <c:order val="2"/>
          <c:tx>
            <c:strRef>
              <c:f>'Table 12.2'!$S$11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12.2'!$U$11:$Y$11</c:f>
              <c:numCache>
                <c:formatCode>#,##0</c:formatCode>
                <c:ptCount val="5"/>
                <c:pt idx="1">
                  <c:v>10686</c:v>
                </c:pt>
                <c:pt idx="2">
                  <c:v>11144</c:v>
                </c:pt>
                <c:pt idx="3">
                  <c:v>11286</c:v>
                </c:pt>
                <c:pt idx="4">
                  <c:v>12260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F-438C-9B06-E19F626CA2A1}"/>
            </c:ext>
          </c:extLst>
        </c:ser>
        <c:ser>
          <c:idx val="3"/>
          <c:order val="3"/>
          <c:tx>
            <c:strRef>
              <c:f>'Table 12.2'!$S$12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12.2'!$U$12:$Y$12</c:f>
              <c:numCache>
                <c:formatCode>#,##0</c:formatCode>
                <c:ptCount val="5"/>
                <c:pt idx="1">
                  <c:v>925</c:v>
                </c:pt>
                <c:pt idx="2">
                  <c:v>878</c:v>
                </c:pt>
                <c:pt idx="3">
                  <c:v>886</c:v>
                </c:pt>
                <c:pt idx="4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F-438C-9B06-E19F626C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12.11'!$S$1</c:f>
              <c:strCache>
                <c:ptCount val="1"/>
                <c:pt idx="0">
                  <c:v>Flinders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12.11'!$V$8:$Z$8</c:f>
              <c:numCache>
                <c:formatCode>#,##0</c:formatCode>
                <c:ptCount val="5"/>
                <c:pt idx="0">
                  <c:v>24324</c:v>
                </c:pt>
                <c:pt idx="1">
                  <c:v>25855</c:v>
                </c:pt>
                <c:pt idx="2">
                  <c:v>23265.96</c:v>
                </c:pt>
                <c:pt idx="3">
                  <c:v>28734.66</c:v>
                </c:pt>
                <c:pt idx="4">
                  <c:v>28425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A-473B-A3B7-1EF85F289EA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A-473B-A3B7-1EF85F28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12.12'!$U$4:$Y$4</c:f>
              <c:numCache>
                <c:formatCode>#,##0</c:formatCode>
                <c:ptCount val="5"/>
                <c:pt idx="1">
                  <c:v>4332</c:v>
                </c:pt>
                <c:pt idx="2">
                  <c:v>4369</c:v>
                </c:pt>
                <c:pt idx="3">
                  <c:v>4148</c:v>
                </c:pt>
                <c:pt idx="4">
                  <c:v>4683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151-AF29-5259C8D28DA1}"/>
            </c:ext>
          </c:extLst>
        </c:ser>
        <c:ser>
          <c:idx val="1"/>
          <c:order val="1"/>
          <c:tx>
            <c:strRef>
              <c:f>'Table 12.12'!$S$7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12.12'!$U$7:$Y$7</c:f>
              <c:numCache>
                <c:formatCode>#,##0</c:formatCode>
                <c:ptCount val="5"/>
                <c:pt idx="1">
                  <c:v>3183</c:v>
                </c:pt>
                <c:pt idx="2">
                  <c:v>3213</c:v>
                </c:pt>
                <c:pt idx="3">
                  <c:v>3119</c:v>
                </c:pt>
                <c:pt idx="4">
                  <c:v>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0-4151-AF29-5259C8D28DA1}"/>
            </c:ext>
          </c:extLst>
        </c:ser>
        <c:ser>
          <c:idx val="2"/>
          <c:order val="2"/>
          <c:tx>
            <c:strRef>
              <c:f>'Table 12.12'!$S$11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12.12'!$U$11:$Y$11</c:f>
              <c:numCache>
                <c:formatCode>#,##0</c:formatCode>
                <c:ptCount val="5"/>
                <c:pt idx="1">
                  <c:v>3971</c:v>
                </c:pt>
                <c:pt idx="2">
                  <c:v>3994</c:v>
                </c:pt>
                <c:pt idx="3">
                  <c:v>3756</c:v>
                </c:pt>
                <c:pt idx="4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0-4151-AF29-5259C8D28DA1}"/>
            </c:ext>
          </c:extLst>
        </c:ser>
        <c:ser>
          <c:idx val="3"/>
          <c:order val="3"/>
          <c:tx>
            <c:strRef>
              <c:f>'Table 12.12'!$S$12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12.12'!$U$12:$Y$12</c:f>
              <c:numCache>
                <c:formatCode>#,##0</c:formatCode>
                <c:ptCount val="5"/>
                <c:pt idx="1">
                  <c:v>361</c:v>
                </c:pt>
                <c:pt idx="2">
                  <c:v>379</c:v>
                </c:pt>
                <c:pt idx="3">
                  <c:v>392</c:v>
                </c:pt>
                <c:pt idx="4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0-4151-AF29-5259C8D28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12.12'!$S$1</c:f>
              <c:strCache>
                <c:ptCount val="1"/>
                <c:pt idx="0">
                  <c:v>George Town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12.12'!$AB$15:$AB$33</c:f>
              <c:numCache>
                <c:formatCode>0.0%</c:formatCode>
                <c:ptCount val="19"/>
                <c:pt idx="0">
                  <c:v>0.1394392523364486</c:v>
                </c:pt>
                <c:pt idx="1">
                  <c:v>2.2803738317757009E-2</c:v>
                </c:pt>
                <c:pt idx="2">
                  <c:v>0.10728971962616822</c:v>
                </c:pt>
                <c:pt idx="3">
                  <c:v>9.5327102803738316E-3</c:v>
                </c:pt>
                <c:pt idx="4">
                  <c:v>6.6168224299065423E-2</c:v>
                </c:pt>
                <c:pt idx="5">
                  <c:v>1.8504672897196262E-2</c:v>
                </c:pt>
                <c:pt idx="6">
                  <c:v>7.1214953271028031E-2</c:v>
                </c:pt>
                <c:pt idx="7">
                  <c:v>7.2149532710280379E-2</c:v>
                </c:pt>
                <c:pt idx="8">
                  <c:v>4.3364485981308411E-2</c:v>
                </c:pt>
                <c:pt idx="9">
                  <c:v>4.299065420560748E-3</c:v>
                </c:pt>
                <c:pt idx="10">
                  <c:v>2.4485981308411214E-2</c:v>
                </c:pt>
                <c:pt idx="11">
                  <c:v>8.2242990654205605E-3</c:v>
                </c:pt>
                <c:pt idx="12">
                  <c:v>4.1121495327102804E-2</c:v>
                </c:pt>
                <c:pt idx="13">
                  <c:v>7.7196261682242986E-2</c:v>
                </c:pt>
                <c:pt idx="14">
                  <c:v>4.8411214953271026E-2</c:v>
                </c:pt>
                <c:pt idx="15">
                  <c:v>6.5233644859813089E-2</c:v>
                </c:pt>
                <c:pt idx="16">
                  <c:v>0.10467289719626169</c:v>
                </c:pt>
                <c:pt idx="17">
                  <c:v>1.3831775700934579E-2</c:v>
                </c:pt>
                <c:pt idx="18">
                  <c:v>2.7663551401869158E-2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0-43C6-BB23-7DF69B398CF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0-43C6-BB23-7DF69B39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12.12'!$Y$44:$Y$60</c:f>
              <c:numCache>
                <c:formatCode>#,##0</c:formatCode>
                <c:ptCount val="17"/>
                <c:pt idx="0">
                  <c:v>4</c:v>
                </c:pt>
                <c:pt idx="1">
                  <c:v>43</c:v>
                </c:pt>
                <c:pt idx="2">
                  <c:v>100</c:v>
                </c:pt>
                <c:pt idx="3">
                  <c:v>241</c:v>
                </c:pt>
                <c:pt idx="4">
                  <c:v>335</c:v>
                </c:pt>
                <c:pt idx="5">
                  <c:v>287</c:v>
                </c:pt>
                <c:pt idx="6">
                  <c:v>213</c:v>
                </c:pt>
                <c:pt idx="7">
                  <c:v>223</c:v>
                </c:pt>
                <c:pt idx="8">
                  <c:v>187</c:v>
                </c:pt>
                <c:pt idx="9">
                  <c:v>257</c:v>
                </c:pt>
                <c:pt idx="10">
                  <c:v>263</c:v>
                </c:pt>
                <c:pt idx="11">
                  <c:v>231</c:v>
                </c:pt>
                <c:pt idx="12">
                  <c:v>132</c:v>
                </c:pt>
                <c:pt idx="13">
                  <c:v>40</c:v>
                </c:pt>
                <c:pt idx="14">
                  <c:v>18</c:v>
                </c:pt>
                <c:pt idx="15">
                  <c:v>6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6D0-ACE2-524574440855}"/>
            </c:ext>
          </c:extLst>
        </c:ser>
        <c:ser>
          <c:idx val="1"/>
          <c:order val="1"/>
          <c:tx>
            <c:strRef>
              <c:f>'Table 12.12'!$S$62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12.12'!$Y$63:$Y$79</c:f>
              <c:numCache>
                <c:formatCode>#,##0</c:formatCode>
                <c:ptCount val="17"/>
                <c:pt idx="0">
                  <c:v>4</c:v>
                </c:pt>
                <c:pt idx="1">
                  <c:v>47</c:v>
                </c:pt>
                <c:pt idx="2">
                  <c:v>115</c:v>
                </c:pt>
                <c:pt idx="3">
                  <c:v>166</c:v>
                </c:pt>
                <c:pt idx="4">
                  <c:v>220</c:v>
                </c:pt>
                <c:pt idx="5">
                  <c:v>224</c:v>
                </c:pt>
                <c:pt idx="6">
                  <c:v>194</c:v>
                </c:pt>
                <c:pt idx="7">
                  <c:v>198</c:v>
                </c:pt>
                <c:pt idx="8">
                  <c:v>197</c:v>
                </c:pt>
                <c:pt idx="9">
                  <c:v>234</c:v>
                </c:pt>
                <c:pt idx="10">
                  <c:v>216</c:v>
                </c:pt>
                <c:pt idx="11">
                  <c:v>163</c:v>
                </c:pt>
                <c:pt idx="12">
                  <c:v>65</c:v>
                </c:pt>
                <c:pt idx="13">
                  <c:v>30</c:v>
                </c:pt>
                <c:pt idx="14">
                  <c:v>14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6D0-ACE2-52457444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12.12'!$Y$83:$Y$90</c:f>
              <c:numCache>
                <c:formatCode>#,##0</c:formatCode>
                <c:ptCount val="8"/>
                <c:pt idx="0">
                  <c:v>159</c:v>
                </c:pt>
                <c:pt idx="1">
                  <c:v>107</c:v>
                </c:pt>
                <c:pt idx="2">
                  <c:v>373</c:v>
                </c:pt>
                <c:pt idx="3">
                  <c:v>81</c:v>
                </c:pt>
                <c:pt idx="4">
                  <c:v>29</c:v>
                </c:pt>
                <c:pt idx="5">
                  <c:v>67</c:v>
                </c:pt>
                <c:pt idx="6">
                  <c:v>229</c:v>
                </c:pt>
                <c:pt idx="7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45F7-9331-E9AF3767A9DC}"/>
            </c:ext>
          </c:extLst>
        </c:ser>
        <c:ser>
          <c:idx val="1"/>
          <c:order val="1"/>
          <c:tx>
            <c:strRef>
              <c:f>'Table 12.12'!$S$92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12.12'!$Y$93:$Y$100</c:f>
              <c:numCache>
                <c:formatCode>#,##0</c:formatCode>
                <c:ptCount val="8"/>
                <c:pt idx="0">
                  <c:v>70</c:v>
                </c:pt>
                <c:pt idx="1">
                  <c:v>181</c:v>
                </c:pt>
                <c:pt idx="2">
                  <c:v>65</c:v>
                </c:pt>
                <c:pt idx="3">
                  <c:v>285</c:v>
                </c:pt>
                <c:pt idx="4">
                  <c:v>196</c:v>
                </c:pt>
                <c:pt idx="5">
                  <c:v>182</c:v>
                </c:pt>
                <c:pt idx="6">
                  <c:v>21</c:v>
                </c:pt>
                <c:pt idx="7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8-45F7-9331-E9AF3767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12.12'!$S$1</c:f>
              <c:strCache>
                <c:ptCount val="1"/>
                <c:pt idx="0">
                  <c:v>George Town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12.12'!$U$8:$Y$8</c:f>
              <c:numCache>
                <c:formatCode>#,##0</c:formatCode>
                <c:ptCount val="5"/>
                <c:pt idx="1">
                  <c:v>35454</c:v>
                </c:pt>
                <c:pt idx="2">
                  <c:v>36713.050000000003</c:v>
                </c:pt>
                <c:pt idx="3">
                  <c:v>39963.17</c:v>
                </c:pt>
                <c:pt idx="4">
                  <c:v>38575.019999999997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A-4F89-8C63-CD24DFD009F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A-4F89-8C63-CD24DFD0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12.12'!$V$4:$Z$4</c:f>
              <c:numCache>
                <c:formatCode>#,##0</c:formatCode>
                <c:ptCount val="5"/>
                <c:pt idx="0">
                  <c:v>4332</c:v>
                </c:pt>
                <c:pt idx="1">
                  <c:v>4369</c:v>
                </c:pt>
                <c:pt idx="2">
                  <c:v>4148</c:v>
                </c:pt>
                <c:pt idx="3">
                  <c:v>4683</c:v>
                </c:pt>
                <c:pt idx="4">
                  <c:v>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9-4B6A-B91B-45550D1DA9BE}"/>
            </c:ext>
          </c:extLst>
        </c:ser>
        <c:ser>
          <c:idx val="1"/>
          <c:order val="1"/>
          <c:tx>
            <c:strRef>
              <c:f>'Table 12.12'!$S$7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12.12'!$V$7:$Z$7</c:f>
              <c:numCache>
                <c:formatCode>#,##0</c:formatCode>
                <c:ptCount val="5"/>
                <c:pt idx="0">
                  <c:v>3183</c:v>
                </c:pt>
                <c:pt idx="1">
                  <c:v>3213</c:v>
                </c:pt>
                <c:pt idx="2">
                  <c:v>3119</c:v>
                </c:pt>
                <c:pt idx="3">
                  <c:v>3431</c:v>
                </c:pt>
                <c:pt idx="4">
                  <c:v>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9-4B6A-B91B-45550D1DA9BE}"/>
            </c:ext>
          </c:extLst>
        </c:ser>
        <c:ser>
          <c:idx val="2"/>
          <c:order val="2"/>
          <c:tx>
            <c:strRef>
              <c:f>'Table 12.12'!$S$11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12.12'!$V$11:$Z$11</c:f>
              <c:numCache>
                <c:formatCode>#,##0</c:formatCode>
                <c:ptCount val="5"/>
                <c:pt idx="0">
                  <c:v>3971</c:v>
                </c:pt>
                <c:pt idx="1">
                  <c:v>3994</c:v>
                </c:pt>
                <c:pt idx="2">
                  <c:v>3756</c:v>
                </c:pt>
                <c:pt idx="3">
                  <c:v>4277</c:v>
                </c:pt>
                <c:pt idx="4">
                  <c:v>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9-4B6A-B91B-45550D1DA9BE}"/>
            </c:ext>
          </c:extLst>
        </c:ser>
        <c:ser>
          <c:idx val="3"/>
          <c:order val="3"/>
          <c:tx>
            <c:strRef>
              <c:f>'Table 12.12'!$S$12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12.12'!$V$12:$Z$12</c:f>
              <c:numCache>
                <c:formatCode>#,##0</c:formatCode>
                <c:ptCount val="5"/>
                <c:pt idx="0">
                  <c:v>361</c:v>
                </c:pt>
                <c:pt idx="1">
                  <c:v>379</c:v>
                </c:pt>
                <c:pt idx="2">
                  <c:v>392</c:v>
                </c:pt>
                <c:pt idx="3">
                  <c:v>406</c:v>
                </c:pt>
                <c:pt idx="4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9-4B6A-B91B-45550D1D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12.12'!$S$1</c:f>
              <c:strCache>
                <c:ptCount val="1"/>
                <c:pt idx="0">
                  <c:v>George Town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12.12'!$AB$15:$AB$33</c:f>
              <c:numCache>
                <c:formatCode>0.0%</c:formatCode>
                <c:ptCount val="19"/>
                <c:pt idx="0">
                  <c:v>0.1394392523364486</c:v>
                </c:pt>
                <c:pt idx="1">
                  <c:v>2.2803738317757009E-2</c:v>
                </c:pt>
                <c:pt idx="2">
                  <c:v>0.10728971962616822</c:v>
                </c:pt>
                <c:pt idx="3">
                  <c:v>9.5327102803738316E-3</c:v>
                </c:pt>
                <c:pt idx="4">
                  <c:v>6.6168224299065423E-2</c:v>
                </c:pt>
                <c:pt idx="5">
                  <c:v>1.8504672897196262E-2</c:v>
                </c:pt>
                <c:pt idx="6">
                  <c:v>7.1214953271028031E-2</c:v>
                </c:pt>
                <c:pt idx="7">
                  <c:v>7.2149532710280379E-2</c:v>
                </c:pt>
                <c:pt idx="8">
                  <c:v>4.3364485981308411E-2</c:v>
                </c:pt>
                <c:pt idx="9">
                  <c:v>4.299065420560748E-3</c:v>
                </c:pt>
                <c:pt idx="10">
                  <c:v>2.4485981308411214E-2</c:v>
                </c:pt>
                <c:pt idx="11">
                  <c:v>8.2242990654205605E-3</c:v>
                </c:pt>
                <c:pt idx="12">
                  <c:v>4.1121495327102804E-2</c:v>
                </c:pt>
                <c:pt idx="13">
                  <c:v>7.7196261682242986E-2</c:v>
                </c:pt>
                <c:pt idx="14">
                  <c:v>4.8411214953271026E-2</c:v>
                </c:pt>
                <c:pt idx="15">
                  <c:v>6.5233644859813089E-2</c:v>
                </c:pt>
                <c:pt idx="16">
                  <c:v>0.10467289719626169</c:v>
                </c:pt>
                <c:pt idx="17">
                  <c:v>1.3831775700934579E-2</c:v>
                </c:pt>
                <c:pt idx="18">
                  <c:v>2.7663551401869158E-2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5-46EB-8551-1B1D21263AA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5-46EB-8551-1B1D2126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12.12'!$Z$44:$Z$60</c:f>
              <c:numCache>
                <c:formatCode>#,##0</c:formatCode>
                <c:ptCount val="17"/>
                <c:pt idx="0">
                  <c:v>0</c:v>
                </c:pt>
                <c:pt idx="1">
                  <c:v>63</c:v>
                </c:pt>
                <c:pt idx="2">
                  <c:v>155</c:v>
                </c:pt>
                <c:pt idx="3">
                  <c:v>215</c:v>
                </c:pt>
                <c:pt idx="4">
                  <c:v>404</c:v>
                </c:pt>
                <c:pt idx="5">
                  <c:v>341</c:v>
                </c:pt>
                <c:pt idx="6">
                  <c:v>262</c:v>
                </c:pt>
                <c:pt idx="7">
                  <c:v>238</c:v>
                </c:pt>
                <c:pt idx="8">
                  <c:v>193</c:v>
                </c:pt>
                <c:pt idx="9">
                  <c:v>257</c:v>
                </c:pt>
                <c:pt idx="10">
                  <c:v>304</c:v>
                </c:pt>
                <c:pt idx="11">
                  <c:v>241</c:v>
                </c:pt>
                <c:pt idx="12">
                  <c:v>135</c:v>
                </c:pt>
                <c:pt idx="13">
                  <c:v>44</c:v>
                </c:pt>
                <c:pt idx="14">
                  <c:v>26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8-4AB7-BFEA-62A809D03417}"/>
            </c:ext>
          </c:extLst>
        </c:ser>
        <c:ser>
          <c:idx val="1"/>
          <c:order val="1"/>
          <c:tx>
            <c:strRef>
              <c:f>'Table 12.12'!$S$62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12.12'!$Z$63:$Z$79</c:f>
              <c:numCache>
                <c:formatCode>#,##0</c:formatCode>
                <c:ptCount val="17"/>
                <c:pt idx="0">
                  <c:v>8</c:v>
                </c:pt>
                <c:pt idx="1">
                  <c:v>88</c:v>
                </c:pt>
                <c:pt idx="2">
                  <c:v>149</c:v>
                </c:pt>
                <c:pt idx="3">
                  <c:v>185</c:v>
                </c:pt>
                <c:pt idx="4">
                  <c:v>278</c:v>
                </c:pt>
                <c:pt idx="5">
                  <c:v>275</c:v>
                </c:pt>
                <c:pt idx="6">
                  <c:v>229</c:v>
                </c:pt>
                <c:pt idx="7">
                  <c:v>212</c:v>
                </c:pt>
                <c:pt idx="8">
                  <c:v>203</c:v>
                </c:pt>
                <c:pt idx="9">
                  <c:v>278</c:v>
                </c:pt>
                <c:pt idx="10">
                  <c:v>246</c:v>
                </c:pt>
                <c:pt idx="11">
                  <c:v>180</c:v>
                </c:pt>
                <c:pt idx="12">
                  <c:v>70</c:v>
                </c:pt>
                <c:pt idx="13">
                  <c:v>38</c:v>
                </c:pt>
                <c:pt idx="14">
                  <c:v>14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8-4AB7-BFEA-62A809D0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12.12'!$Z$83:$Z$90</c:f>
              <c:numCache>
                <c:formatCode>#,##0</c:formatCode>
                <c:ptCount val="8"/>
                <c:pt idx="0">
                  <c:v>157</c:v>
                </c:pt>
                <c:pt idx="1">
                  <c:v>113</c:v>
                </c:pt>
                <c:pt idx="2">
                  <c:v>406</c:v>
                </c:pt>
                <c:pt idx="3">
                  <c:v>85</c:v>
                </c:pt>
                <c:pt idx="4">
                  <c:v>37</c:v>
                </c:pt>
                <c:pt idx="5">
                  <c:v>59</c:v>
                </c:pt>
                <c:pt idx="6">
                  <c:v>234</c:v>
                </c:pt>
                <c:pt idx="7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BFF-BE54-D50735A86D39}"/>
            </c:ext>
          </c:extLst>
        </c:ser>
        <c:ser>
          <c:idx val="1"/>
          <c:order val="1"/>
          <c:tx>
            <c:strRef>
              <c:f>'Table 12.12'!$S$92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12.12'!$Z$93:$Z$100</c:f>
              <c:numCache>
                <c:formatCode>#,##0</c:formatCode>
                <c:ptCount val="8"/>
                <c:pt idx="0">
                  <c:v>79</c:v>
                </c:pt>
                <c:pt idx="1">
                  <c:v>206</c:v>
                </c:pt>
                <c:pt idx="2">
                  <c:v>83</c:v>
                </c:pt>
                <c:pt idx="3">
                  <c:v>307</c:v>
                </c:pt>
                <c:pt idx="4">
                  <c:v>215</c:v>
                </c:pt>
                <c:pt idx="5">
                  <c:v>185</c:v>
                </c:pt>
                <c:pt idx="6">
                  <c:v>24</c:v>
                </c:pt>
                <c:pt idx="7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B-4BFF-BE54-D50735A8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12.2'!$S$1</c:f>
              <c:strCache>
                <c:ptCount val="1"/>
                <c:pt idx="0">
                  <c:v>Brighton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12.2'!$AB$15:$AB$33</c:f>
              <c:numCache>
                <c:formatCode>0.0%</c:formatCode>
                <c:ptCount val="19"/>
                <c:pt idx="0">
                  <c:v>3.381609509495833E-2</c:v>
                </c:pt>
                <c:pt idx="1">
                  <c:v>2.2544063396638886E-3</c:v>
                </c:pt>
                <c:pt idx="2">
                  <c:v>6.8793551031561692E-2</c:v>
                </c:pt>
                <c:pt idx="3">
                  <c:v>1.6600628501161362E-2</c:v>
                </c:pt>
                <c:pt idx="4">
                  <c:v>9.4753381609509496E-2</c:v>
                </c:pt>
                <c:pt idx="5">
                  <c:v>3.5250717311108078E-2</c:v>
                </c:pt>
                <c:pt idx="6">
                  <c:v>0.10001366306872524</c:v>
                </c:pt>
                <c:pt idx="7">
                  <c:v>6.7017352097281047E-2</c:v>
                </c:pt>
                <c:pt idx="8">
                  <c:v>4.7615794507446373E-2</c:v>
                </c:pt>
                <c:pt idx="9">
                  <c:v>7.7196338297581633E-3</c:v>
                </c:pt>
                <c:pt idx="10">
                  <c:v>3.3679464407705972E-2</c:v>
                </c:pt>
                <c:pt idx="11">
                  <c:v>1.5234321628637791E-2</c:v>
                </c:pt>
                <c:pt idx="12">
                  <c:v>3.8529853805164639E-2</c:v>
                </c:pt>
                <c:pt idx="13">
                  <c:v>8.8331739308648724E-2</c:v>
                </c:pt>
                <c:pt idx="14">
                  <c:v>6.7358928815411945E-2</c:v>
                </c:pt>
                <c:pt idx="15">
                  <c:v>5.7111627271485173E-2</c:v>
                </c:pt>
                <c:pt idx="16">
                  <c:v>0.14291569886596531</c:v>
                </c:pt>
                <c:pt idx="17">
                  <c:v>2.0153026369722639E-2</c:v>
                </c:pt>
                <c:pt idx="18">
                  <c:v>4.6044541604044267E-2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6-4827-B613-DC007256E3B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6-4827-B613-DC007256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12.12'!$S$1</c:f>
              <c:strCache>
                <c:ptCount val="1"/>
                <c:pt idx="0">
                  <c:v>George Town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12.12'!$V$8:$Z$8</c:f>
              <c:numCache>
                <c:formatCode>#,##0</c:formatCode>
                <c:ptCount val="5"/>
                <c:pt idx="0">
                  <c:v>35454</c:v>
                </c:pt>
                <c:pt idx="1">
                  <c:v>36713.050000000003</c:v>
                </c:pt>
                <c:pt idx="2">
                  <c:v>39963.17</c:v>
                </c:pt>
                <c:pt idx="3">
                  <c:v>38575.019999999997</c:v>
                </c:pt>
                <c:pt idx="4">
                  <c:v>43252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47E4-884E-7CEC583B4A7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47E4-884E-7CEC583B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12.13'!$U$4:$Y$4</c:f>
              <c:numCache>
                <c:formatCode>#,##0</c:formatCode>
                <c:ptCount val="5"/>
                <c:pt idx="1">
                  <c:v>3498</c:v>
                </c:pt>
                <c:pt idx="2">
                  <c:v>3699</c:v>
                </c:pt>
                <c:pt idx="3">
                  <c:v>3853</c:v>
                </c:pt>
                <c:pt idx="4">
                  <c:v>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2-4FE9-AF48-54C87E95A925}"/>
            </c:ext>
          </c:extLst>
        </c:ser>
        <c:ser>
          <c:idx val="1"/>
          <c:order val="1"/>
          <c:tx>
            <c:strRef>
              <c:f>'Table 12.13'!$S$7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12.13'!$U$7:$Y$7</c:f>
              <c:numCache>
                <c:formatCode>#,##0</c:formatCode>
                <c:ptCount val="5"/>
                <c:pt idx="1">
                  <c:v>2390</c:v>
                </c:pt>
                <c:pt idx="2">
                  <c:v>2450</c:v>
                </c:pt>
                <c:pt idx="3">
                  <c:v>2550</c:v>
                </c:pt>
                <c:pt idx="4">
                  <c:v>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2-4FE9-AF48-54C87E95A925}"/>
            </c:ext>
          </c:extLst>
        </c:ser>
        <c:ser>
          <c:idx val="2"/>
          <c:order val="2"/>
          <c:tx>
            <c:strRef>
              <c:f>'Table 12.13'!$S$11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12.13'!$U$11:$Y$11</c:f>
              <c:numCache>
                <c:formatCode>#,##0</c:formatCode>
                <c:ptCount val="5"/>
                <c:pt idx="1">
                  <c:v>2865</c:v>
                </c:pt>
                <c:pt idx="2">
                  <c:v>3083</c:v>
                </c:pt>
                <c:pt idx="3">
                  <c:v>3227</c:v>
                </c:pt>
                <c:pt idx="4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2-4FE9-AF48-54C87E95A925}"/>
            </c:ext>
          </c:extLst>
        </c:ser>
        <c:ser>
          <c:idx val="3"/>
          <c:order val="3"/>
          <c:tx>
            <c:strRef>
              <c:f>'Table 12.13'!$S$12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12.13'!$U$12:$Y$12</c:f>
              <c:numCache>
                <c:formatCode>#,##0</c:formatCode>
                <c:ptCount val="5"/>
                <c:pt idx="1">
                  <c:v>627</c:v>
                </c:pt>
                <c:pt idx="2">
                  <c:v>616</c:v>
                </c:pt>
                <c:pt idx="3">
                  <c:v>623</c:v>
                </c:pt>
                <c:pt idx="4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2-4FE9-AF48-54C87E95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12.13'!$S$1</c:f>
              <c:strCache>
                <c:ptCount val="1"/>
                <c:pt idx="0">
                  <c:v>Glamorgan/Spring Bay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12.13'!$AB$15:$AB$33</c:f>
              <c:numCache>
                <c:formatCode>0.0%</c:formatCode>
                <c:ptCount val="19"/>
                <c:pt idx="0">
                  <c:v>0.14429608807683297</c:v>
                </c:pt>
                <c:pt idx="1">
                  <c:v>2.8109627547434997E-3</c:v>
                </c:pt>
                <c:pt idx="2">
                  <c:v>5.3642539236355119E-2</c:v>
                </c:pt>
                <c:pt idx="3">
                  <c:v>4.6849379245724994E-3</c:v>
                </c:pt>
                <c:pt idx="4">
                  <c:v>6.910283438744437E-2</c:v>
                </c:pt>
                <c:pt idx="5">
                  <c:v>2.1082220660576249E-2</c:v>
                </c:pt>
                <c:pt idx="6">
                  <c:v>7.6364488170531736E-2</c:v>
                </c:pt>
                <c:pt idx="7">
                  <c:v>0.15600843288826424</c:v>
                </c:pt>
                <c:pt idx="8">
                  <c:v>3.6542515811665496E-2</c:v>
                </c:pt>
                <c:pt idx="9">
                  <c:v>3.5137034434293743E-3</c:v>
                </c:pt>
                <c:pt idx="10">
                  <c:v>2.6235652377605997E-2</c:v>
                </c:pt>
                <c:pt idx="11">
                  <c:v>2.6469899273834623E-2</c:v>
                </c:pt>
                <c:pt idx="12">
                  <c:v>4.0524713047552119E-2</c:v>
                </c:pt>
                <c:pt idx="13">
                  <c:v>6.4652143359100495E-2</c:v>
                </c:pt>
                <c:pt idx="14">
                  <c:v>4.9660342000468496E-2</c:v>
                </c:pt>
                <c:pt idx="15">
                  <c:v>5.6687748887327243E-2</c:v>
                </c:pt>
                <c:pt idx="16">
                  <c:v>7.4724759896931364E-2</c:v>
                </c:pt>
                <c:pt idx="17">
                  <c:v>1.7568517217146872E-2</c:v>
                </c:pt>
                <c:pt idx="18">
                  <c:v>2.0145233075661746E-2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7-4E90-81C7-8B9D989EE96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7-4E90-81C7-8B9D989E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12.13'!$Y$44:$Y$60</c:f>
              <c:numCache>
                <c:formatCode>#,##0</c:formatCode>
                <c:ptCount val="17"/>
                <c:pt idx="0">
                  <c:v>6</c:v>
                </c:pt>
                <c:pt idx="1">
                  <c:v>38</c:v>
                </c:pt>
                <c:pt idx="2">
                  <c:v>70</c:v>
                </c:pt>
                <c:pt idx="3">
                  <c:v>142</c:v>
                </c:pt>
                <c:pt idx="4">
                  <c:v>297</c:v>
                </c:pt>
                <c:pt idx="5">
                  <c:v>230</c:v>
                </c:pt>
                <c:pt idx="6">
                  <c:v>187</c:v>
                </c:pt>
                <c:pt idx="7">
                  <c:v>141</c:v>
                </c:pt>
                <c:pt idx="8">
                  <c:v>146</c:v>
                </c:pt>
                <c:pt idx="9">
                  <c:v>169</c:v>
                </c:pt>
                <c:pt idx="10">
                  <c:v>201</c:v>
                </c:pt>
                <c:pt idx="11">
                  <c:v>185</c:v>
                </c:pt>
                <c:pt idx="12">
                  <c:v>146</c:v>
                </c:pt>
                <c:pt idx="13">
                  <c:v>53</c:v>
                </c:pt>
                <c:pt idx="14">
                  <c:v>25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6-42B0-94DC-E047C45E47BE}"/>
            </c:ext>
          </c:extLst>
        </c:ser>
        <c:ser>
          <c:idx val="1"/>
          <c:order val="1"/>
          <c:tx>
            <c:strRef>
              <c:f>'Table 12.13'!$S$62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12.13'!$Y$63:$Y$79</c:f>
              <c:numCache>
                <c:formatCode>#,##0</c:formatCode>
                <c:ptCount val="17"/>
                <c:pt idx="0">
                  <c:v>13</c:v>
                </c:pt>
                <c:pt idx="1">
                  <c:v>40</c:v>
                </c:pt>
                <c:pt idx="2">
                  <c:v>114</c:v>
                </c:pt>
                <c:pt idx="3">
                  <c:v>118</c:v>
                </c:pt>
                <c:pt idx="4">
                  <c:v>245</c:v>
                </c:pt>
                <c:pt idx="5">
                  <c:v>211</c:v>
                </c:pt>
                <c:pt idx="6">
                  <c:v>154</c:v>
                </c:pt>
                <c:pt idx="7">
                  <c:v>145</c:v>
                </c:pt>
                <c:pt idx="8">
                  <c:v>137</c:v>
                </c:pt>
                <c:pt idx="9">
                  <c:v>206</c:v>
                </c:pt>
                <c:pt idx="10">
                  <c:v>199</c:v>
                </c:pt>
                <c:pt idx="11">
                  <c:v>189</c:v>
                </c:pt>
                <c:pt idx="12">
                  <c:v>92</c:v>
                </c:pt>
                <c:pt idx="13">
                  <c:v>42</c:v>
                </c:pt>
                <c:pt idx="14">
                  <c:v>17</c:v>
                </c:pt>
                <c:pt idx="15">
                  <c:v>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6-42B0-94DC-E047C45E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12.13'!$Y$83:$Y$90</c:f>
              <c:numCache>
                <c:formatCode>#,##0</c:formatCode>
                <c:ptCount val="8"/>
                <c:pt idx="0">
                  <c:v>178</c:v>
                </c:pt>
                <c:pt idx="1">
                  <c:v>103</c:v>
                </c:pt>
                <c:pt idx="2">
                  <c:v>215</c:v>
                </c:pt>
                <c:pt idx="3">
                  <c:v>65</c:v>
                </c:pt>
                <c:pt idx="4">
                  <c:v>21</c:v>
                </c:pt>
                <c:pt idx="5">
                  <c:v>42</c:v>
                </c:pt>
                <c:pt idx="6">
                  <c:v>104</c:v>
                </c:pt>
                <c:pt idx="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1-4C06-85CD-BDD559396C15}"/>
            </c:ext>
          </c:extLst>
        </c:ser>
        <c:ser>
          <c:idx val="1"/>
          <c:order val="1"/>
          <c:tx>
            <c:strRef>
              <c:f>'Table 12.13'!$S$92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12.13'!$Y$93:$Y$100</c:f>
              <c:numCache>
                <c:formatCode>#,##0</c:formatCode>
                <c:ptCount val="8"/>
                <c:pt idx="0">
                  <c:v>134</c:v>
                </c:pt>
                <c:pt idx="1">
                  <c:v>131</c:v>
                </c:pt>
                <c:pt idx="2">
                  <c:v>42</c:v>
                </c:pt>
                <c:pt idx="3">
                  <c:v>201</c:v>
                </c:pt>
                <c:pt idx="4">
                  <c:v>142</c:v>
                </c:pt>
                <c:pt idx="5">
                  <c:v>117</c:v>
                </c:pt>
                <c:pt idx="6">
                  <c:v>3</c:v>
                </c:pt>
                <c:pt idx="7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1-4C06-85CD-BDD5593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12.13'!$S$1</c:f>
              <c:strCache>
                <c:ptCount val="1"/>
                <c:pt idx="0">
                  <c:v>Glamorgan/Spring Bay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12.13'!$U$8:$Y$8</c:f>
              <c:numCache>
                <c:formatCode>#,##0</c:formatCode>
                <c:ptCount val="5"/>
                <c:pt idx="1">
                  <c:v>29016.29</c:v>
                </c:pt>
                <c:pt idx="2">
                  <c:v>29073</c:v>
                </c:pt>
                <c:pt idx="3">
                  <c:v>30839.360000000001</c:v>
                </c:pt>
                <c:pt idx="4">
                  <c:v>33580.5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F-45ED-9DD7-123AB968F81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F-45ED-9DD7-123AB968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12.13'!$V$4:$Z$4</c:f>
              <c:numCache>
                <c:formatCode>#,##0</c:formatCode>
                <c:ptCount val="5"/>
                <c:pt idx="0">
                  <c:v>3498</c:v>
                </c:pt>
                <c:pt idx="1">
                  <c:v>3699</c:v>
                </c:pt>
                <c:pt idx="2">
                  <c:v>3853</c:v>
                </c:pt>
                <c:pt idx="3">
                  <c:v>3988</c:v>
                </c:pt>
                <c:pt idx="4">
                  <c:v>4270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F-4B9E-9D58-2C563C867CBC}"/>
            </c:ext>
          </c:extLst>
        </c:ser>
        <c:ser>
          <c:idx val="1"/>
          <c:order val="1"/>
          <c:tx>
            <c:strRef>
              <c:f>'Table 12.13'!$S$7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12.13'!$V$7:$Z$7</c:f>
              <c:numCache>
                <c:formatCode>#,##0</c:formatCode>
                <c:ptCount val="5"/>
                <c:pt idx="0">
                  <c:v>2390</c:v>
                </c:pt>
                <c:pt idx="1">
                  <c:v>2450</c:v>
                </c:pt>
                <c:pt idx="2">
                  <c:v>2550</c:v>
                </c:pt>
                <c:pt idx="3">
                  <c:v>2557</c:v>
                </c:pt>
                <c:pt idx="4">
                  <c:v>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F-4B9E-9D58-2C563C867CBC}"/>
            </c:ext>
          </c:extLst>
        </c:ser>
        <c:ser>
          <c:idx val="2"/>
          <c:order val="2"/>
          <c:tx>
            <c:strRef>
              <c:f>'Table 12.13'!$S$11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12.13'!$V$11:$Z$11</c:f>
              <c:numCache>
                <c:formatCode>#,##0</c:formatCode>
                <c:ptCount val="5"/>
                <c:pt idx="0">
                  <c:v>2865</c:v>
                </c:pt>
                <c:pt idx="1">
                  <c:v>3083</c:v>
                </c:pt>
                <c:pt idx="2">
                  <c:v>3227</c:v>
                </c:pt>
                <c:pt idx="3">
                  <c:v>3345</c:v>
                </c:pt>
                <c:pt idx="4">
                  <c:v>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F-4B9E-9D58-2C563C867CBC}"/>
            </c:ext>
          </c:extLst>
        </c:ser>
        <c:ser>
          <c:idx val="3"/>
          <c:order val="3"/>
          <c:tx>
            <c:strRef>
              <c:f>'Table 12.13'!$S$12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12.13'!$V$12:$Z$12</c:f>
              <c:numCache>
                <c:formatCode>#,##0</c:formatCode>
                <c:ptCount val="5"/>
                <c:pt idx="0">
                  <c:v>627</c:v>
                </c:pt>
                <c:pt idx="1">
                  <c:v>616</c:v>
                </c:pt>
                <c:pt idx="2">
                  <c:v>623</c:v>
                </c:pt>
                <c:pt idx="3">
                  <c:v>643</c:v>
                </c:pt>
                <c:pt idx="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F-4B9E-9D58-2C563C86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12.13'!$S$1</c:f>
              <c:strCache>
                <c:ptCount val="1"/>
                <c:pt idx="0">
                  <c:v>Glamorgan/Spring Bay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12.13'!$AB$15:$AB$33</c:f>
              <c:numCache>
                <c:formatCode>0.0%</c:formatCode>
                <c:ptCount val="19"/>
                <c:pt idx="0">
                  <c:v>0.14429608807683297</c:v>
                </c:pt>
                <c:pt idx="1">
                  <c:v>2.8109627547434997E-3</c:v>
                </c:pt>
                <c:pt idx="2">
                  <c:v>5.3642539236355119E-2</c:v>
                </c:pt>
                <c:pt idx="3">
                  <c:v>4.6849379245724994E-3</c:v>
                </c:pt>
                <c:pt idx="4">
                  <c:v>6.910283438744437E-2</c:v>
                </c:pt>
                <c:pt idx="5">
                  <c:v>2.1082220660576249E-2</c:v>
                </c:pt>
                <c:pt idx="6">
                  <c:v>7.6364488170531736E-2</c:v>
                </c:pt>
                <c:pt idx="7">
                  <c:v>0.15600843288826424</c:v>
                </c:pt>
                <c:pt idx="8">
                  <c:v>3.6542515811665496E-2</c:v>
                </c:pt>
                <c:pt idx="9">
                  <c:v>3.5137034434293743E-3</c:v>
                </c:pt>
                <c:pt idx="10">
                  <c:v>2.6235652377605997E-2</c:v>
                </c:pt>
                <c:pt idx="11">
                  <c:v>2.6469899273834623E-2</c:v>
                </c:pt>
                <c:pt idx="12">
                  <c:v>4.0524713047552119E-2</c:v>
                </c:pt>
                <c:pt idx="13">
                  <c:v>6.4652143359100495E-2</c:v>
                </c:pt>
                <c:pt idx="14">
                  <c:v>4.9660342000468496E-2</c:v>
                </c:pt>
                <c:pt idx="15">
                  <c:v>5.6687748887327243E-2</c:v>
                </c:pt>
                <c:pt idx="16">
                  <c:v>7.4724759896931364E-2</c:v>
                </c:pt>
                <c:pt idx="17">
                  <c:v>1.7568517217146872E-2</c:v>
                </c:pt>
                <c:pt idx="18">
                  <c:v>2.0145233075661746E-2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1-4015-8E40-0AA3B48BF88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1-4015-8E40-0AA3B48B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12.13'!$Z$44:$Z$60</c:f>
              <c:numCache>
                <c:formatCode>#,##0</c:formatCode>
                <c:ptCount val="17"/>
                <c:pt idx="0">
                  <c:v>7</c:v>
                </c:pt>
                <c:pt idx="1">
                  <c:v>62</c:v>
                </c:pt>
                <c:pt idx="2">
                  <c:v>81</c:v>
                </c:pt>
                <c:pt idx="3">
                  <c:v>136</c:v>
                </c:pt>
                <c:pt idx="4">
                  <c:v>317</c:v>
                </c:pt>
                <c:pt idx="5">
                  <c:v>276</c:v>
                </c:pt>
                <c:pt idx="6">
                  <c:v>191</c:v>
                </c:pt>
                <c:pt idx="7">
                  <c:v>144</c:v>
                </c:pt>
                <c:pt idx="8">
                  <c:v>150</c:v>
                </c:pt>
                <c:pt idx="9">
                  <c:v>195</c:v>
                </c:pt>
                <c:pt idx="10">
                  <c:v>192</c:v>
                </c:pt>
                <c:pt idx="11">
                  <c:v>201</c:v>
                </c:pt>
                <c:pt idx="12">
                  <c:v>145</c:v>
                </c:pt>
                <c:pt idx="13">
                  <c:v>77</c:v>
                </c:pt>
                <c:pt idx="14">
                  <c:v>25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388-9F6D-DDE5CCB8EF5A}"/>
            </c:ext>
          </c:extLst>
        </c:ser>
        <c:ser>
          <c:idx val="1"/>
          <c:order val="1"/>
          <c:tx>
            <c:strRef>
              <c:f>'Table 12.13'!$S$62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12.13'!$Z$63:$Z$79</c:f>
              <c:numCache>
                <c:formatCode>#,##0</c:formatCode>
                <c:ptCount val="17"/>
                <c:pt idx="0">
                  <c:v>9</c:v>
                </c:pt>
                <c:pt idx="1">
                  <c:v>46</c:v>
                </c:pt>
                <c:pt idx="2">
                  <c:v>126</c:v>
                </c:pt>
                <c:pt idx="3">
                  <c:v>127</c:v>
                </c:pt>
                <c:pt idx="4">
                  <c:v>245</c:v>
                </c:pt>
                <c:pt idx="5">
                  <c:v>193</c:v>
                </c:pt>
                <c:pt idx="6">
                  <c:v>175</c:v>
                </c:pt>
                <c:pt idx="7">
                  <c:v>161</c:v>
                </c:pt>
                <c:pt idx="8">
                  <c:v>160</c:v>
                </c:pt>
                <c:pt idx="9">
                  <c:v>209</c:v>
                </c:pt>
                <c:pt idx="10">
                  <c:v>218</c:v>
                </c:pt>
                <c:pt idx="11">
                  <c:v>217</c:v>
                </c:pt>
                <c:pt idx="12">
                  <c:v>111</c:v>
                </c:pt>
                <c:pt idx="13">
                  <c:v>42</c:v>
                </c:pt>
                <c:pt idx="14">
                  <c:v>13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388-9F6D-DDE5CCB8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12.13'!$Z$83:$Z$90</c:f>
              <c:numCache>
                <c:formatCode>#,##0</c:formatCode>
                <c:ptCount val="8"/>
                <c:pt idx="0">
                  <c:v>183</c:v>
                </c:pt>
                <c:pt idx="1">
                  <c:v>106</c:v>
                </c:pt>
                <c:pt idx="2">
                  <c:v>235</c:v>
                </c:pt>
                <c:pt idx="3">
                  <c:v>72</c:v>
                </c:pt>
                <c:pt idx="4">
                  <c:v>25</c:v>
                </c:pt>
                <c:pt idx="5">
                  <c:v>42</c:v>
                </c:pt>
                <c:pt idx="6">
                  <c:v>106</c:v>
                </c:pt>
                <c:pt idx="7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A3D-8CCD-0D0D6A89042C}"/>
            </c:ext>
          </c:extLst>
        </c:ser>
        <c:ser>
          <c:idx val="1"/>
          <c:order val="1"/>
          <c:tx>
            <c:strRef>
              <c:f>'Table 12.13'!$S$92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12.13'!$Z$93:$Z$100</c:f>
              <c:numCache>
                <c:formatCode>#,##0</c:formatCode>
                <c:ptCount val="8"/>
                <c:pt idx="0">
                  <c:v>128</c:v>
                </c:pt>
                <c:pt idx="1">
                  <c:v>136</c:v>
                </c:pt>
                <c:pt idx="2">
                  <c:v>49</c:v>
                </c:pt>
                <c:pt idx="3">
                  <c:v>224</c:v>
                </c:pt>
                <c:pt idx="4">
                  <c:v>159</c:v>
                </c:pt>
                <c:pt idx="5">
                  <c:v>111</c:v>
                </c:pt>
                <c:pt idx="6">
                  <c:v>4</c:v>
                </c:pt>
                <c:pt idx="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A-4A3D-8CCD-0D0D6A89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12.2'!$Y$44:$Y$60</c:f>
              <c:numCache>
                <c:formatCode>#,##0</c:formatCode>
                <c:ptCount val="17"/>
                <c:pt idx="0">
                  <c:v>8</c:v>
                </c:pt>
                <c:pt idx="1">
                  <c:v>158</c:v>
                </c:pt>
                <c:pt idx="2">
                  <c:v>439</c:v>
                </c:pt>
                <c:pt idx="3">
                  <c:v>622</c:v>
                </c:pt>
                <c:pt idx="4">
                  <c:v>891</c:v>
                </c:pt>
                <c:pt idx="5">
                  <c:v>909</c:v>
                </c:pt>
                <c:pt idx="6">
                  <c:v>733</c:v>
                </c:pt>
                <c:pt idx="7">
                  <c:v>623</c:v>
                </c:pt>
                <c:pt idx="8">
                  <c:v>641</c:v>
                </c:pt>
                <c:pt idx="9">
                  <c:v>544</c:v>
                </c:pt>
                <c:pt idx="10">
                  <c:v>460</c:v>
                </c:pt>
                <c:pt idx="11">
                  <c:v>380</c:v>
                </c:pt>
                <c:pt idx="12">
                  <c:v>205</c:v>
                </c:pt>
                <c:pt idx="13">
                  <c:v>80</c:v>
                </c:pt>
                <c:pt idx="14">
                  <c:v>14</c:v>
                </c:pt>
                <c:pt idx="15">
                  <c:v>14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1-4B11-AE41-3EE3C5356750}"/>
            </c:ext>
          </c:extLst>
        </c:ser>
        <c:ser>
          <c:idx val="1"/>
          <c:order val="1"/>
          <c:tx>
            <c:strRef>
              <c:f>'Table 12.2'!$S$62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12.2'!$Y$63:$Y$79</c:f>
              <c:numCache>
                <c:formatCode>#,##0</c:formatCode>
                <c:ptCount val="17"/>
                <c:pt idx="0">
                  <c:v>9</c:v>
                </c:pt>
                <c:pt idx="1">
                  <c:v>168</c:v>
                </c:pt>
                <c:pt idx="2">
                  <c:v>402</c:v>
                </c:pt>
                <c:pt idx="3">
                  <c:v>646</c:v>
                </c:pt>
                <c:pt idx="4">
                  <c:v>862</c:v>
                </c:pt>
                <c:pt idx="5">
                  <c:v>787</c:v>
                </c:pt>
                <c:pt idx="6">
                  <c:v>702</c:v>
                </c:pt>
                <c:pt idx="7">
                  <c:v>620</c:v>
                </c:pt>
                <c:pt idx="8">
                  <c:v>670</c:v>
                </c:pt>
                <c:pt idx="9">
                  <c:v>571</c:v>
                </c:pt>
                <c:pt idx="10">
                  <c:v>464</c:v>
                </c:pt>
                <c:pt idx="11">
                  <c:v>337</c:v>
                </c:pt>
                <c:pt idx="12">
                  <c:v>157</c:v>
                </c:pt>
                <c:pt idx="13">
                  <c:v>39</c:v>
                </c:pt>
                <c:pt idx="14">
                  <c:v>16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1-4B11-AE41-3EE3C535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12.13'!$S$1</c:f>
              <c:strCache>
                <c:ptCount val="1"/>
                <c:pt idx="0">
                  <c:v>Glamorgan/Spring Bay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12.13'!$V$8:$Z$8</c:f>
              <c:numCache>
                <c:formatCode>#,##0</c:formatCode>
                <c:ptCount val="5"/>
                <c:pt idx="0">
                  <c:v>29016.29</c:v>
                </c:pt>
                <c:pt idx="1">
                  <c:v>29073</c:v>
                </c:pt>
                <c:pt idx="2">
                  <c:v>30839.360000000001</c:v>
                </c:pt>
                <c:pt idx="3">
                  <c:v>33580.5</c:v>
                </c:pt>
                <c:pt idx="4">
                  <c:v>34711.26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5-445B-8FB4-969AEE3510E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5-445B-8FB4-969AEE35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12.14'!$U$4:$Y$4</c:f>
              <c:numCache>
                <c:formatCode>#,##0</c:formatCode>
                <c:ptCount val="5"/>
                <c:pt idx="1">
                  <c:v>35714</c:v>
                </c:pt>
                <c:pt idx="2">
                  <c:v>37738</c:v>
                </c:pt>
                <c:pt idx="3">
                  <c:v>38869</c:v>
                </c:pt>
                <c:pt idx="4">
                  <c:v>42893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9-450D-B3B8-6F4489583E27}"/>
            </c:ext>
          </c:extLst>
        </c:ser>
        <c:ser>
          <c:idx val="1"/>
          <c:order val="1"/>
          <c:tx>
            <c:strRef>
              <c:f>'Table 12.14'!$S$7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12.14'!$U$7:$Y$7</c:f>
              <c:numCache>
                <c:formatCode>#,##0</c:formatCode>
                <c:ptCount val="5"/>
                <c:pt idx="1">
                  <c:v>25069</c:v>
                </c:pt>
                <c:pt idx="2">
                  <c:v>26406</c:v>
                </c:pt>
                <c:pt idx="3">
                  <c:v>27387</c:v>
                </c:pt>
                <c:pt idx="4">
                  <c:v>28128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9-450D-B3B8-6F4489583E27}"/>
            </c:ext>
          </c:extLst>
        </c:ser>
        <c:ser>
          <c:idx val="2"/>
          <c:order val="2"/>
          <c:tx>
            <c:strRef>
              <c:f>'Table 12.14'!$S$11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12.14'!$U$11:$Y$11</c:f>
              <c:numCache>
                <c:formatCode>#,##0</c:formatCode>
                <c:ptCount val="5"/>
                <c:pt idx="1">
                  <c:v>32683</c:v>
                </c:pt>
                <c:pt idx="2">
                  <c:v>34566</c:v>
                </c:pt>
                <c:pt idx="3">
                  <c:v>35290</c:v>
                </c:pt>
                <c:pt idx="4">
                  <c:v>38963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9-450D-B3B8-6F4489583E27}"/>
            </c:ext>
          </c:extLst>
        </c:ser>
        <c:ser>
          <c:idx val="3"/>
          <c:order val="3"/>
          <c:tx>
            <c:strRef>
              <c:f>'Table 12.14'!$S$12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12.14'!$U$12:$Y$12</c:f>
              <c:numCache>
                <c:formatCode>#,##0</c:formatCode>
                <c:ptCount val="5"/>
                <c:pt idx="1">
                  <c:v>3031</c:v>
                </c:pt>
                <c:pt idx="2">
                  <c:v>3174</c:v>
                </c:pt>
                <c:pt idx="3">
                  <c:v>3583</c:v>
                </c:pt>
                <c:pt idx="4">
                  <c:v>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9-450D-B3B8-6F448958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12.14'!$S$1</c:f>
              <c:strCache>
                <c:ptCount val="1"/>
                <c:pt idx="0">
                  <c:v>Glenorchy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12.14'!$AB$15:$AB$33</c:f>
              <c:numCache>
                <c:formatCode>0.0%</c:formatCode>
                <c:ptCount val="19"/>
                <c:pt idx="0">
                  <c:v>3.9521942582521813E-2</c:v>
                </c:pt>
                <c:pt idx="1">
                  <c:v>1.327937270772733E-3</c:v>
                </c:pt>
                <c:pt idx="2">
                  <c:v>5.5056700813625056E-2</c:v>
                </c:pt>
                <c:pt idx="3">
                  <c:v>1.2668099995784327E-2</c:v>
                </c:pt>
                <c:pt idx="4">
                  <c:v>5.9778255554150332E-2</c:v>
                </c:pt>
                <c:pt idx="5">
                  <c:v>2.7191096496775008E-2</c:v>
                </c:pt>
                <c:pt idx="6">
                  <c:v>0.10174528898444417</c:v>
                </c:pt>
                <c:pt idx="7">
                  <c:v>9.3566881666034316E-2</c:v>
                </c:pt>
                <c:pt idx="8">
                  <c:v>4.9681716622402089E-2</c:v>
                </c:pt>
                <c:pt idx="9">
                  <c:v>9.253404156654441E-3</c:v>
                </c:pt>
                <c:pt idx="10">
                  <c:v>3.0416087011508788E-2</c:v>
                </c:pt>
                <c:pt idx="11">
                  <c:v>1.1993592175709286E-2</c:v>
                </c:pt>
                <c:pt idx="12">
                  <c:v>4.7637114792799626E-2</c:v>
                </c:pt>
                <c:pt idx="13">
                  <c:v>9.2597276674676446E-2</c:v>
                </c:pt>
                <c:pt idx="14">
                  <c:v>6.8799797647653982E-2</c:v>
                </c:pt>
                <c:pt idx="15">
                  <c:v>6.6080687997976478E-2</c:v>
                </c:pt>
                <c:pt idx="16">
                  <c:v>0.15589561991484338</c:v>
                </c:pt>
                <c:pt idx="17">
                  <c:v>2.4029341090173264E-2</c:v>
                </c:pt>
                <c:pt idx="18">
                  <c:v>3.8130770203617048E-2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C-4336-B30F-E1B6768C3A8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C-4336-B30F-E1B6768C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12.14'!$Y$44:$Y$60</c:f>
              <c:numCache>
                <c:formatCode>#,##0</c:formatCode>
                <c:ptCount val="17"/>
                <c:pt idx="0">
                  <c:v>28</c:v>
                </c:pt>
                <c:pt idx="1">
                  <c:v>371</c:v>
                </c:pt>
                <c:pt idx="2">
                  <c:v>889</c:v>
                </c:pt>
                <c:pt idx="3">
                  <c:v>1889</c:v>
                </c:pt>
                <c:pt idx="4">
                  <c:v>4672</c:v>
                </c:pt>
                <c:pt idx="5">
                  <c:v>4305</c:v>
                </c:pt>
                <c:pt idx="6">
                  <c:v>2728</c:v>
                </c:pt>
                <c:pt idx="7">
                  <c:v>1832</c:v>
                </c:pt>
                <c:pt idx="8">
                  <c:v>1555</c:v>
                </c:pt>
                <c:pt idx="9">
                  <c:v>1450</c:v>
                </c:pt>
                <c:pt idx="10">
                  <c:v>1349</c:v>
                </c:pt>
                <c:pt idx="11">
                  <c:v>1121</c:v>
                </c:pt>
                <c:pt idx="12">
                  <c:v>491</c:v>
                </c:pt>
                <c:pt idx="13">
                  <c:v>141</c:v>
                </c:pt>
                <c:pt idx="14">
                  <c:v>56</c:v>
                </c:pt>
                <c:pt idx="15">
                  <c:v>24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116-8F5E-F44B80126236}"/>
            </c:ext>
          </c:extLst>
        </c:ser>
        <c:ser>
          <c:idx val="1"/>
          <c:order val="1"/>
          <c:tx>
            <c:strRef>
              <c:f>'Table 12.14'!$S$62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12.14'!$Y$63:$Y$79</c:f>
              <c:numCache>
                <c:formatCode>#,##0</c:formatCode>
                <c:ptCount val="17"/>
                <c:pt idx="0">
                  <c:v>33</c:v>
                </c:pt>
                <c:pt idx="1">
                  <c:v>399</c:v>
                </c:pt>
                <c:pt idx="2">
                  <c:v>943</c:v>
                </c:pt>
                <c:pt idx="3">
                  <c:v>1905</c:v>
                </c:pt>
                <c:pt idx="4">
                  <c:v>3543</c:v>
                </c:pt>
                <c:pt idx="5">
                  <c:v>3112</c:v>
                </c:pt>
                <c:pt idx="6">
                  <c:v>2152</c:v>
                </c:pt>
                <c:pt idx="7">
                  <c:v>1711</c:v>
                </c:pt>
                <c:pt idx="8">
                  <c:v>1525</c:v>
                </c:pt>
                <c:pt idx="9">
                  <c:v>1445</c:v>
                </c:pt>
                <c:pt idx="10">
                  <c:v>1412</c:v>
                </c:pt>
                <c:pt idx="11">
                  <c:v>1066</c:v>
                </c:pt>
                <c:pt idx="12">
                  <c:v>476</c:v>
                </c:pt>
                <c:pt idx="13">
                  <c:v>140</c:v>
                </c:pt>
                <c:pt idx="14">
                  <c:v>41</c:v>
                </c:pt>
                <c:pt idx="15">
                  <c:v>24</c:v>
                </c:pt>
                <c:pt idx="1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9-4116-8F5E-F44B8012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12.14'!$Y$83:$Y$90</c:f>
              <c:numCache>
                <c:formatCode>#,##0</c:formatCode>
                <c:ptCount val="8"/>
                <c:pt idx="0">
                  <c:v>1222</c:v>
                </c:pt>
                <c:pt idx="1">
                  <c:v>1465</c:v>
                </c:pt>
                <c:pt idx="2">
                  <c:v>2805</c:v>
                </c:pt>
                <c:pt idx="3">
                  <c:v>1437</c:v>
                </c:pt>
                <c:pt idx="4">
                  <c:v>871</c:v>
                </c:pt>
                <c:pt idx="5">
                  <c:v>1027</c:v>
                </c:pt>
                <c:pt idx="6">
                  <c:v>1321</c:v>
                </c:pt>
                <c:pt idx="7">
                  <c:v>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7-4E4C-AE13-71AD8F56C32A}"/>
            </c:ext>
          </c:extLst>
        </c:ser>
        <c:ser>
          <c:idx val="1"/>
          <c:order val="1"/>
          <c:tx>
            <c:strRef>
              <c:f>'Table 12.14'!$S$92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12.14'!$Y$93:$Y$100</c:f>
              <c:numCache>
                <c:formatCode>#,##0</c:formatCode>
                <c:ptCount val="8"/>
                <c:pt idx="0">
                  <c:v>1007</c:v>
                </c:pt>
                <c:pt idx="1">
                  <c:v>1992</c:v>
                </c:pt>
                <c:pt idx="2">
                  <c:v>508</c:v>
                </c:pt>
                <c:pt idx="3">
                  <c:v>2923</c:v>
                </c:pt>
                <c:pt idx="4">
                  <c:v>2378</c:v>
                </c:pt>
                <c:pt idx="5">
                  <c:v>1468</c:v>
                </c:pt>
                <c:pt idx="6">
                  <c:v>143</c:v>
                </c:pt>
                <c:pt idx="7">
                  <c:v>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7-4E4C-AE13-71AD8F56C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12.14'!$S$1</c:f>
              <c:strCache>
                <c:ptCount val="1"/>
                <c:pt idx="0">
                  <c:v>Glenorchy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12.14'!$U$8:$Y$8</c:f>
              <c:numCache>
                <c:formatCode>#,##0</c:formatCode>
                <c:ptCount val="5"/>
                <c:pt idx="1">
                  <c:v>38420</c:v>
                </c:pt>
                <c:pt idx="2">
                  <c:v>39503</c:v>
                </c:pt>
                <c:pt idx="3">
                  <c:v>38451.65</c:v>
                </c:pt>
                <c:pt idx="4">
                  <c:v>39459.85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B-4B33-B584-FF3E367327C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B-4B33-B584-FF3E3673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12.14'!$V$4:$Z$4</c:f>
              <c:numCache>
                <c:formatCode>#,##0</c:formatCode>
                <c:ptCount val="5"/>
                <c:pt idx="0">
                  <c:v>35714</c:v>
                </c:pt>
                <c:pt idx="1">
                  <c:v>37738</c:v>
                </c:pt>
                <c:pt idx="2">
                  <c:v>38869</c:v>
                </c:pt>
                <c:pt idx="3">
                  <c:v>42893</c:v>
                </c:pt>
                <c:pt idx="4">
                  <c:v>47439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1-4F6B-A6FB-DD1EBD11E8B6}"/>
            </c:ext>
          </c:extLst>
        </c:ser>
        <c:ser>
          <c:idx val="1"/>
          <c:order val="1"/>
          <c:tx>
            <c:strRef>
              <c:f>'Table 12.14'!$S$7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12.14'!$V$7:$Z$7</c:f>
              <c:numCache>
                <c:formatCode>#,##0</c:formatCode>
                <c:ptCount val="5"/>
                <c:pt idx="0">
                  <c:v>25069</c:v>
                </c:pt>
                <c:pt idx="1">
                  <c:v>26406</c:v>
                </c:pt>
                <c:pt idx="2">
                  <c:v>27387</c:v>
                </c:pt>
                <c:pt idx="3">
                  <c:v>28128</c:v>
                </c:pt>
                <c:pt idx="4">
                  <c:v>29242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1-4F6B-A6FB-DD1EBD11E8B6}"/>
            </c:ext>
          </c:extLst>
        </c:ser>
        <c:ser>
          <c:idx val="2"/>
          <c:order val="2"/>
          <c:tx>
            <c:strRef>
              <c:f>'Table 12.14'!$S$11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12.14'!$V$11:$Z$11</c:f>
              <c:numCache>
                <c:formatCode>#,##0</c:formatCode>
                <c:ptCount val="5"/>
                <c:pt idx="0">
                  <c:v>32683</c:v>
                </c:pt>
                <c:pt idx="1">
                  <c:v>34566</c:v>
                </c:pt>
                <c:pt idx="2">
                  <c:v>35290</c:v>
                </c:pt>
                <c:pt idx="3">
                  <c:v>38963</c:v>
                </c:pt>
                <c:pt idx="4">
                  <c:v>43286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1-4F6B-A6FB-DD1EBD11E8B6}"/>
            </c:ext>
          </c:extLst>
        </c:ser>
        <c:ser>
          <c:idx val="3"/>
          <c:order val="3"/>
          <c:tx>
            <c:strRef>
              <c:f>'Table 12.14'!$S$12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12.14'!$V$12:$Z$12</c:f>
              <c:numCache>
                <c:formatCode>#,##0</c:formatCode>
                <c:ptCount val="5"/>
                <c:pt idx="0">
                  <c:v>3031</c:v>
                </c:pt>
                <c:pt idx="1">
                  <c:v>3174</c:v>
                </c:pt>
                <c:pt idx="2">
                  <c:v>3583</c:v>
                </c:pt>
                <c:pt idx="3">
                  <c:v>3930</c:v>
                </c:pt>
                <c:pt idx="4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1-4F6B-A6FB-DD1EBD1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12.14'!$S$1</c:f>
              <c:strCache>
                <c:ptCount val="1"/>
                <c:pt idx="0">
                  <c:v>Glenorchy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12.14'!$AB$15:$AB$33</c:f>
              <c:numCache>
                <c:formatCode>0.0%</c:formatCode>
                <c:ptCount val="19"/>
                <c:pt idx="0">
                  <c:v>3.9521942582521813E-2</c:v>
                </c:pt>
                <c:pt idx="1">
                  <c:v>1.327937270772733E-3</c:v>
                </c:pt>
                <c:pt idx="2">
                  <c:v>5.5056700813625056E-2</c:v>
                </c:pt>
                <c:pt idx="3">
                  <c:v>1.2668099995784327E-2</c:v>
                </c:pt>
                <c:pt idx="4">
                  <c:v>5.9778255554150332E-2</c:v>
                </c:pt>
                <c:pt idx="5">
                  <c:v>2.7191096496775008E-2</c:v>
                </c:pt>
                <c:pt idx="6">
                  <c:v>0.10174528898444417</c:v>
                </c:pt>
                <c:pt idx="7">
                  <c:v>9.3566881666034316E-2</c:v>
                </c:pt>
                <c:pt idx="8">
                  <c:v>4.9681716622402089E-2</c:v>
                </c:pt>
                <c:pt idx="9">
                  <c:v>9.253404156654441E-3</c:v>
                </c:pt>
                <c:pt idx="10">
                  <c:v>3.0416087011508788E-2</c:v>
                </c:pt>
                <c:pt idx="11">
                  <c:v>1.1993592175709286E-2</c:v>
                </c:pt>
                <c:pt idx="12">
                  <c:v>4.7637114792799626E-2</c:v>
                </c:pt>
                <c:pt idx="13">
                  <c:v>9.2597276674676446E-2</c:v>
                </c:pt>
                <c:pt idx="14">
                  <c:v>6.8799797647653982E-2</c:v>
                </c:pt>
                <c:pt idx="15">
                  <c:v>6.6080687997976478E-2</c:v>
                </c:pt>
                <c:pt idx="16">
                  <c:v>0.15589561991484338</c:v>
                </c:pt>
                <c:pt idx="17">
                  <c:v>2.4029341090173264E-2</c:v>
                </c:pt>
                <c:pt idx="18">
                  <c:v>3.8130770203617048E-2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E-479A-9F74-ED36A311539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E-479A-9F74-ED36A31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12.14'!$Z$44:$Z$60</c:f>
              <c:numCache>
                <c:formatCode>#,##0</c:formatCode>
                <c:ptCount val="17"/>
                <c:pt idx="0">
                  <c:v>12</c:v>
                </c:pt>
                <c:pt idx="1">
                  <c:v>431</c:v>
                </c:pt>
                <c:pt idx="2">
                  <c:v>988</c:v>
                </c:pt>
                <c:pt idx="3">
                  <c:v>2119</c:v>
                </c:pt>
                <c:pt idx="4">
                  <c:v>5180</c:v>
                </c:pt>
                <c:pt idx="5">
                  <c:v>4857</c:v>
                </c:pt>
                <c:pt idx="6">
                  <c:v>3192</c:v>
                </c:pt>
                <c:pt idx="7">
                  <c:v>1985</c:v>
                </c:pt>
                <c:pt idx="8">
                  <c:v>1637</c:v>
                </c:pt>
                <c:pt idx="9">
                  <c:v>1548</c:v>
                </c:pt>
                <c:pt idx="10">
                  <c:v>1313</c:v>
                </c:pt>
                <c:pt idx="11">
                  <c:v>1164</c:v>
                </c:pt>
                <c:pt idx="12">
                  <c:v>612</c:v>
                </c:pt>
                <c:pt idx="13">
                  <c:v>174</c:v>
                </c:pt>
                <c:pt idx="14">
                  <c:v>59</c:v>
                </c:pt>
                <c:pt idx="15">
                  <c:v>26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B-4A40-91CD-C1FEEE353435}"/>
            </c:ext>
          </c:extLst>
        </c:ser>
        <c:ser>
          <c:idx val="1"/>
          <c:order val="1"/>
          <c:tx>
            <c:strRef>
              <c:f>'Table 12.14'!$S$62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12.14'!$Z$63:$Z$79</c:f>
              <c:numCache>
                <c:formatCode>#,##0</c:formatCode>
                <c:ptCount val="17"/>
                <c:pt idx="0">
                  <c:v>36</c:v>
                </c:pt>
                <c:pt idx="1">
                  <c:v>512</c:v>
                </c:pt>
                <c:pt idx="2">
                  <c:v>1161</c:v>
                </c:pt>
                <c:pt idx="3">
                  <c:v>1976</c:v>
                </c:pt>
                <c:pt idx="4">
                  <c:v>3862</c:v>
                </c:pt>
                <c:pt idx="5">
                  <c:v>3836</c:v>
                </c:pt>
                <c:pt idx="6">
                  <c:v>2413</c:v>
                </c:pt>
                <c:pt idx="7">
                  <c:v>1894</c:v>
                </c:pt>
                <c:pt idx="8">
                  <c:v>1541</c:v>
                </c:pt>
                <c:pt idx="9">
                  <c:v>1562</c:v>
                </c:pt>
                <c:pt idx="10">
                  <c:v>1377</c:v>
                </c:pt>
                <c:pt idx="11">
                  <c:v>1132</c:v>
                </c:pt>
                <c:pt idx="12">
                  <c:v>549</c:v>
                </c:pt>
                <c:pt idx="13">
                  <c:v>147</c:v>
                </c:pt>
                <c:pt idx="14">
                  <c:v>51</c:v>
                </c:pt>
                <c:pt idx="15">
                  <c:v>19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B-4A40-91CD-C1FEEE35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12.14'!$Z$83:$Z$90</c:f>
              <c:numCache>
                <c:formatCode>#,##0</c:formatCode>
                <c:ptCount val="8"/>
                <c:pt idx="0">
                  <c:v>1235</c:v>
                </c:pt>
                <c:pt idx="1">
                  <c:v>1638</c:v>
                </c:pt>
                <c:pt idx="2">
                  <c:v>2976</c:v>
                </c:pt>
                <c:pt idx="3">
                  <c:v>1551</c:v>
                </c:pt>
                <c:pt idx="4">
                  <c:v>959</c:v>
                </c:pt>
                <c:pt idx="5">
                  <c:v>1023</c:v>
                </c:pt>
                <c:pt idx="6">
                  <c:v>1362</c:v>
                </c:pt>
                <c:pt idx="7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4835-995B-5DF2CAE6F5DF}"/>
            </c:ext>
          </c:extLst>
        </c:ser>
        <c:ser>
          <c:idx val="1"/>
          <c:order val="1"/>
          <c:tx>
            <c:strRef>
              <c:f>'Table 12.14'!$S$92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12.14'!$Z$93:$Z$100</c:f>
              <c:numCache>
                <c:formatCode>#,##0</c:formatCode>
                <c:ptCount val="8"/>
                <c:pt idx="0">
                  <c:v>1025</c:v>
                </c:pt>
                <c:pt idx="1">
                  <c:v>2191</c:v>
                </c:pt>
                <c:pt idx="2">
                  <c:v>560</c:v>
                </c:pt>
                <c:pt idx="3">
                  <c:v>3084</c:v>
                </c:pt>
                <c:pt idx="4">
                  <c:v>2438</c:v>
                </c:pt>
                <c:pt idx="5">
                  <c:v>1542</c:v>
                </c:pt>
                <c:pt idx="6">
                  <c:v>145</c:v>
                </c:pt>
                <c:pt idx="7">
                  <c:v>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7-4835-995B-5DF2CAE6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12.2'!$Y$83:$Y$90</c:f>
              <c:numCache>
                <c:formatCode>#,##0</c:formatCode>
                <c:ptCount val="8"/>
                <c:pt idx="0">
                  <c:v>435</c:v>
                </c:pt>
                <c:pt idx="1">
                  <c:v>312</c:v>
                </c:pt>
                <c:pt idx="2">
                  <c:v>1131</c:v>
                </c:pt>
                <c:pt idx="3">
                  <c:v>317</c:v>
                </c:pt>
                <c:pt idx="4">
                  <c:v>234</c:v>
                </c:pt>
                <c:pt idx="5">
                  <c:v>300</c:v>
                </c:pt>
                <c:pt idx="6">
                  <c:v>638</c:v>
                </c:pt>
                <c:pt idx="7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276-A2F6-DDD514174F70}"/>
            </c:ext>
          </c:extLst>
        </c:ser>
        <c:ser>
          <c:idx val="1"/>
          <c:order val="1"/>
          <c:tx>
            <c:strRef>
              <c:f>'Table 12.2'!$S$92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12.2'!$Y$93:$Y$100</c:f>
              <c:numCache>
                <c:formatCode>#,##0</c:formatCode>
                <c:ptCount val="8"/>
                <c:pt idx="0">
                  <c:v>351</c:v>
                </c:pt>
                <c:pt idx="1">
                  <c:v>513</c:v>
                </c:pt>
                <c:pt idx="2">
                  <c:v>204</c:v>
                </c:pt>
                <c:pt idx="3">
                  <c:v>1009</c:v>
                </c:pt>
                <c:pt idx="4">
                  <c:v>891</c:v>
                </c:pt>
                <c:pt idx="5">
                  <c:v>648</c:v>
                </c:pt>
                <c:pt idx="6">
                  <c:v>57</c:v>
                </c:pt>
                <c:pt idx="7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4276-A2F6-DDD51417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12.14'!$S$1</c:f>
              <c:strCache>
                <c:ptCount val="1"/>
                <c:pt idx="0">
                  <c:v>Glenorchy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12.14'!$V$8:$Z$8</c:f>
              <c:numCache>
                <c:formatCode>#,##0</c:formatCode>
                <c:ptCount val="5"/>
                <c:pt idx="0">
                  <c:v>38420</c:v>
                </c:pt>
                <c:pt idx="1">
                  <c:v>39503</c:v>
                </c:pt>
                <c:pt idx="2">
                  <c:v>38451.65</c:v>
                </c:pt>
                <c:pt idx="3">
                  <c:v>39459.85</c:v>
                </c:pt>
                <c:pt idx="4">
                  <c:v>39780.47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901-BA08-306FF5F2E65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901-BA08-306FF5F2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12.15'!$U$4:$Y$4</c:f>
              <c:numCache>
                <c:formatCode>#,##0</c:formatCode>
                <c:ptCount val="5"/>
                <c:pt idx="1">
                  <c:v>47802</c:v>
                </c:pt>
                <c:pt idx="2">
                  <c:v>48906</c:v>
                </c:pt>
                <c:pt idx="3">
                  <c:v>49272</c:v>
                </c:pt>
                <c:pt idx="4">
                  <c:v>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8-455B-8963-6A3411D62127}"/>
            </c:ext>
          </c:extLst>
        </c:ser>
        <c:ser>
          <c:idx val="1"/>
          <c:order val="1"/>
          <c:tx>
            <c:strRef>
              <c:f>'Table 12.15'!$S$7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12.15'!$U$7:$Y$7</c:f>
              <c:numCache>
                <c:formatCode>#,##0</c:formatCode>
                <c:ptCount val="5"/>
                <c:pt idx="1">
                  <c:v>31960</c:v>
                </c:pt>
                <c:pt idx="2">
                  <c:v>32620</c:v>
                </c:pt>
                <c:pt idx="3">
                  <c:v>33267</c:v>
                </c:pt>
                <c:pt idx="4">
                  <c:v>33951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8-455B-8963-6A3411D62127}"/>
            </c:ext>
          </c:extLst>
        </c:ser>
        <c:ser>
          <c:idx val="2"/>
          <c:order val="2"/>
          <c:tx>
            <c:strRef>
              <c:f>'Table 12.15'!$S$11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12.15'!$U$11:$Y$11</c:f>
              <c:numCache>
                <c:formatCode>#,##0</c:formatCode>
                <c:ptCount val="5"/>
                <c:pt idx="1">
                  <c:v>42192</c:v>
                </c:pt>
                <c:pt idx="2">
                  <c:v>43207</c:v>
                </c:pt>
                <c:pt idx="3">
                  <c:v>43319</c:v>
                </c:pt>
                <c:pt idx="4">
                  <c:v>47104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8-455B-8963-6A3411D62127}"/>
            </c:ext>
          </c:extLst>
        </c:ser>
        <c:ser>
          <c:idx val="3"/>
          <c:order val="3"/>
          <c:tx>
            <c:strRef>
              <c:f>'Table 12.15'!$S$12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12.15'!$U$12:$Y$12</c:f>
              <c:numCache>
                <c:formatCode>#,##0</c:formatCode>
                <c:ptCount val="5"/>
                <c:pt idx="1">
                  <c:v>5610</c:v>
                </c:pt>
                <c:pt idx="2">
                  <c:v>5694</c:v>
                </c:pt>
                <c:pt idx="3">
                  <c:v>5954</c:v>
                </c:pt>
                <c:pt idx="4">
                  <c:v>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8-455B-8963-6A3411D6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12.15'!$S$1</c:f>
              <c:strCache>
                <c:ptCount val="1"/>
                <c:pt idx="0">
                  <c:v>Hobart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12.15'!$AB$15:$AB$33</c:f>
              <c:numCache>
                <c:formatCode>0.0%</c:formatCode>
                <c:ptCount val="19"/>
                <c:pt idx="0">
                  <c:v>3.7601324849646997E-2</c:v>
                </c:pt>
                <c:pt idx="1">
                  <c:v>1.4991719689706267E-3</c:v>
                </c:pt>
                <c:pt idx="2">
                  <c:v>3.1813823760132483E-2</c:v>
                </c:pt>
                <c:pt idx="3">
                  <c:v>1.2864987361631657E-2</c:v>
                </c:pt>
                <c:pt idx="4">
                  <c:v>3.3504750283273772E-2</c:v>
                </c:pt>
                <c:pt idx="5">
                  <c:v>1.3632005578314304E-2</c:v>
                </c:pt>
                <c:pt idx="6">
                  <c:v>7.8427612655800574E-2</c:v>
                </c:pt>
                <c:pt idx="7">
                  <c:v>0.11618582759522357</c:v>
                </c:pt>
                <c:pt idx="8">
                  <c:v>2.6549289636537958E-2</c:v>
                </c:pt>
                <c:pt idx="9">
                  <c:v>1.5967924692756909E-2</c:v>
                </c:pt>
                <c:pt idx="10">
                  <c:v>2.984398152183387E-2</c:v>
                </c:pt>
                <c:pt idx="11">
                  <c:v>1.3440251024143642E-2</c:v>
                </c:pt>
                <c:pt idx="12">
                  <c:v>8.9967750370434932E-2</c:v>
                </c:pt>
                <c:pt idx="13">
                  <c:v>6.2860629303582327E-2</c:v>
                </c:pt>
                <c:pt idx="14">
                  <c:v>7.9264359801272555E-2</c:v>
                </c:pt>
                <c:pt idx="15">
                  <c:v>0.11484354571602894</c:v>
                </c:pt>
                <c:pt idx="16">
                  <c:v>0.15234027717249193</c:v>
                </c:pt>
                <c:pt idx="17">
                  <c:v>3.5073651181033734E-2</c:v>
                </c:pt>
                <c:pt idx="18">
                  <c:v>3.3992852784799091E-2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B-49AE-8253-B8FFD7D8D84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B-49AE-8253-B8FFD7D8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12.15'!$Y$44:$Y$60</c:f>
              <c:numCache>
                <c:formatCode>#,##0</c:formatCode>
                <c:ptCount val="17"/>
                <c:pt idx="0">
                  <c:v>18</c:v>
                </c:pt>
                <c:pt idx="1">
                  <c:v>343</c:v>
                </c:pt>
                <c:pt idx="2">
                  <c:v>1042</c:v>
                </c:pt>
                <c:pt idx="3">
                  <c:v>2428</c:v>
                </c:pt>
                <c:pt idx="4">
                  <c:v>4772</c:v>
                </c:pt>
                <c:pt idx="5">
                  <c:v>4404</c:v>
                </c:pt>
                <c:pt idx="6">
                  <c:v>2768</c:v>
                </c:pt>
                <c:pt idx="7">
                  <c:v>2084</c:v>
                </c:pt>
                <c:pt idx="8">
                  <c:v>1904</c:v>
                </c:pt>
                <c:pt idx="9">
                  <c:v>1809</c:v>
                </c:pt>
                <c:pt idx="10">
                  <c:v>1578</c:v>
                </c:pt>
                <c:pt idx="11">
                  <c:v>1296</c:v>
                </c:pt>
                <c:pt idx="12">
                  <c:v>885</c:v>
                </c:pt>
                <c:pt idx="13">
                  <c:v>434</c:v>
                </c:pt>
                <c:pt idx="14">
                  <c:v>173</c:v>
                </c:pt>
                <c:pt idx="15">
                  <c:v>74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437A-9456-D30B6E3E59D7}"/>
            </c:ext>
          </c:extLst>
        </c:ser>
        <c:ser>
          <c:idx val="1"/>
          <c:order val="1"/>
          <c:tx>
            <c:strRef>
              <c:f>'Table 12.15'!$S$62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12.15'!$Y$63:$Y$79</c:f>
              <c:numCache>
                <c:formatCode>#,##0</c:formatCode>
                <c:ptCount val="17"/>
                <c:pt idx="0">
                  <c:v>20</c:v>
                </c:pt>
                <c:pt idx="1">
                  <c:v>407</c:v>
                </c:pt>
                <c:pt idx="2">
                  <c:v>1239</c:v>
                </c:pt>
                <c:pt idx="3">
                  <c:v>2626</c:v>
                </c:pt>
                <c:pt idx="4">
                  <c:v>5073</c:v>
                </c:pt>
                <c:pt idx="5">
                  <c:v>4149</c:v>
                </c:pt>
                <c:pt idx="6">
                  <c:v>2810</c:v>
                </c:pt>
                <c:pt idx="7">
                  <c:v>2192</c:v>
                </c:pt>
                <c:pt idx="8">
                  <c:v>2172</c:v>
                </c:pt>
                <c:pt idx="9">
                  <c:v>2014</c:v>
                </c:pt>
                <c:pt idx="10">
                  <c:v>1883</c:v>
                </c:pt>
                <c:pt idx="11">
                  <c:v>1382</c:v>
                </c:pt>
                <c:pt idx="12">
                  <c:v>734</c:v>
                </c:pt>
                <c:pt idx="13">
                  <c:v>335</c:v>
                </c:pt>
                <c:pt idx="14">
                  <c:v>89</c:v>
                </c:pt>
                <c:pt idx="15">
                  <c:v>47</c:v>
                </c:pt>
                <c:pt idx="16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7-437A-9456-D30B6E3E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12.15'!$Y$83:$Y$90</c:f>
              <c:numCache>
                <c:formatCode>#,##0</c:formatCode>
                <c:ptCount val="8"/>
                <c:pt idx="0">
                  <c:v>2027</c:v>
                </c:pt>
                <c:pt idx="1">
                  <c:v>4460</c:v>
                </c:pt>
                <c:pt idx="2">
                  <c:v>1771</c:v>
                </c:pt>
                <c:pt idx="3">
                  <c:v>1520</c:v>
                </c:pt>
                <c:pt idx="4">
                  <c:v>1032</c:v>
                </c:pt>
                <c:pt idx="5">
                  <c:v>870</c:v>
                </c:pt>
                <c:pt idx="6">
                  <c:v>419</c:v>
                </c:pt>
                <c:pt idx="7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0-4571-BB1B-F6211DD93B5E}"/>
            </c:ext>
          </c:extLst>
        </c:ser>
        <c:ser>
          <c:idx val="1"/>
          <c:order val="1"/>
          <c:tx>
            <c:strRef>
              <c:f>'Table 12.15'!$S$92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12.15'!$Y$93:$Y$100</c:f>
              <c:numCache>
                <c:formatCode>#,##0</c:formatCode>
                <c:ptCount val="8"/>
                <c:pt idx="0">
                  <c:v>1586</c:v>
                </c:pt>
                <c:pt idx="1">
                  <c:v>5551</c:v>
                </c:pt>
                <c:pt idx="2">
                  <c:v>527</c:v>
                </c:pt>
                <c:pt idx="3">
                  <c:v>2360</c:v>
                </c:pt>
                <c:pt idx="4">
                  <c:v>2358</c:v>
                </c:pt>
                <c:pt idx="5">
                  <c:v>1221</c:v>
                </c:pt>
                <c:pt idx="6">
                  <c:v>82</c:v>
                </c:pt>
                <c:pt idx="7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0-4571-BB1B-F6211DD9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12.15'!$S$1</c:f>
              <c:strCache>
                <c:ptCount val="1"/>
                <c:pt idx="0">
                  <c:v>Hobart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12.15'!$U$8:$Y$8</c:f>
              <c:numCache>
                <c:formatCode>#,##0</c:formatCode>
                <c:ptCount val="5"/>
                <c:pt idx="1">
                  <c:v>34051.89</c:v>
                </c:pt>
                <c:pt idx="2">
                  <c:v>35844.5</c:v>
                </c:pt>
                <c:pt idx="3">
                  <c:v>35339.410000000003</c:v>
                </c:pt>
                <c:pt idx="4">
                  <c:v>37585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550-9A6A-42D3602F606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6-4550-9A6A-42D3602F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12.15'!$V$4:$Z$4</c:f>
              <c:numCache>
                <c:formatCode>#,##0</c:formatCode>
                <c:ptCount val="5"/>
                <c:pt idx="0">
                  <c:v>47802</c:v>
                </c:pt>
                <c:pt idx="1">
                  <c:v>48906</c:v>
                </c:pt>
                <c:pt idx="2">
                  <c:v>49272</c:v>
                </c:pt>
                <c:pt idx="3">
                  <c:v>53291</c:v>
                </c:pt>
                <c:pt idx="4">
                  <c:v>57367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E-481F-A391-3C451515B6C3}"/>
            </c:ext>
          </c:extLst>
        </c:ser>
        <c:ser>
          <c:idx val="1"/>
          <c:order val="1"/>
          <c:tx>
            <c:strRef>
              <c:f>'Table 12.15'!$S$7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12.15'!$V$7:$Z$7</c:f>
              <c:numCache>
                <c:formatCode>#,##0</c:formatCode>
                <c:ptCount val="5"/>
                <c:pt idx="0">
                  <c:v>31960</c:v>
                </c:pt>
                <c:pt idx="1">
                  <c:v>32620</c:v>
                </c:pt>
                <c:pt idx="2">
                  <c:v>33267</c:v>
                </c:pt>
                <c:pt idx="3">
                  <c:v>33951</c:v>
                </c:pt>
                <c:pt idx="4">
                  <c:v>34751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E-481F-A391-3C451515B6C3}"/>
            </c:ext>
          </c:extLst>
        </c:ser>
        <c:ser>
          <c:idx val="2"/>
          <c:order val="2"/>
          <c:tx>
            <c:strRef>
              <c:f>'Table 12.15'!$S$11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12.15'!$V$11:$Z$11</c:f>
              <c:numCache>
                <c:formatCode>#,##0</c:formatCode>
                <c:ptCount val="5"/>
                <c:pt idx="0">
                  <c:v>42192</c:v>
                </c:pt>
                <c:pt idx="1">
                  <c:v>43207</c:v>
                </c:pt>
                <c:pt idx="2">
                  <c:v>43319</c:v>
                </c:pt>
                <c:pt idx="3">
                  <c:v>47104</c:v>
                </c:pt>
                <c:pt idx="4">
                  <c:v>51126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E-481F-A391-3C451515B6C3}"/>
            </c:ext>
          </c:extLst>
        </c:ser>
        <c:ser>
          <c:idx val="3"/>
          <c:order val="3"/>
          <c:tx>
            <c:strRef>
              <c:f>'Table 12.15'!$S$12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12.15'!$V$12:$Z$12</c:f>
              <c:numCache>
                <c:formatCode>#,##0</c:formatCode>
                <c:ptCount val="5"/>
                <c:pt idx="0">
                  <c:v>5610</c:v>
                </c:pt>
                <c:pt idx="1">
                  <c:v>5694</c:v>
                </c:pt>
                <c:pt idx="2">
                  <c:v>5954</c:v>
                </c:pt>
                <c:pt idx="3">
                  <c:v>6187</c:v>
                </c:pt>
                <c:pt idx="4">
                  <c:v>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E-481F-A391-3C451515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12.15'!$S$1</c:f>
              <c:strCache>
                <c:ptCount val="1"/>
                <c:pt idx="0">
                  <c:v>Hobart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12.15'!$AB$15:$AB$33</c:f>
              <c:numCache>
                <c:formatCode>0.0%</c:formatCode>
                <c:ptCount val="19"/>
                <c:pt idx="0">
                  <c:v>3.7601324849646997E-2</c:v>
                </c:pt>
                <c:pt idx="1">
                  <c:v>1.4991719689706267E-3</c:v>
                </c:pt>
                <c:pt idx="2">
                  <c:v>3.1813823760132483E-2</c:v>
                </c:pt>
                <c:pt idx="3">
                  <c:v>1.2864987361631657E-2</c:v>
                </c:pt>
                <c:pt idx="4">
                  <c:v>3.3504750283273772E-2</c:v>
                </c:pt>
                <c:pt idx="5">
                  <c:v>1.3632005578314304E-2</c:v>
                </c:pt>
                <c:pt idx="6">
                  <c:v>7.8427612655800574E-2</c:v>
                </c:pt>
                <c:pt idx="7">
                  <c:v>0.11618582759522357</c:v>
                </c:pt>
                <c:pt idx="8">
                  <c:v>2.6549289636537958E-2</c:v>
                </c:pt>
                <c:pt idx="9">
                  <c:v>1.5967924692756909E-2</c:v>
                </c:pt>
                <c:pt idx="10">
                  <c:v>2.984398152183387E-2</c:v>
                </c:pt>
                <c:pt idx="11">
                  <c:v>1.3440251024143642E-2</c:v>
                </c:pt>
                <c:pt idx="12">
                  <c:v>8.9967750370434932E-2</c:v>
                </c:pt>
                <c:pt idx="13">
                  <c:v>6.2860629303582327E-2</c:v>
                </c:pt>
                <c:pt idx="14">
                  <c:v>7.9264359801272555E-2</c:v>
                </c:pt>
                <c:pt idx="15">
                  <c:v>0.11484354571602894</c:v>
                </c:pt>
                <c:pt idx="16">
                  <c:v>0.15234027717249193</c:v>
                </c:pt>
                <c:pt idx="17">
                  <c:v>3.5073651181033734E-2</c:v>
                </c:pt>
                <c:pt idx="18">
                  <c:v>3.3992852784799091E-2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7B8-97AA-E123C3C466B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2-47B8-97AA-E123C3C4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12.15'!$Z$44:$Z$60</c:f>
              <c:numCache>
                <c:formatCode>#,##0</c:formatCode>
                <c:ptCount val="17"/>
                <c:pt idx="0">
                  <c:v>25</c:v>
                </c:pt>
                <c:pt idx="1">
                  <c:v>430</c:v>
                </c:pt>
                <c:pt idx="2">
                  <c:v>1226</c:v>
                </c:pt>
                <c:pt idx="3">
                  <c:v>2643</c:v>
                </c:pt>
                <c:pt idx="4">
                  <c:v>5205</c:v>
                </c:pt>
                <c:pt idx="5">
                  <c:v>4740</c:v>
                </c:pt>
                <c:pt idx="6">
                  <c:v>3109</c:v>
                </c:pt>
                <c:pt idx="7">
                  <c:v>2174</c:v>
                </c:pt>
                <c:pt idx="8">
                  <c:v>1985</c:v>
                </c:pt>
                <c:pt idx="9">
                  <c:v>1904</c:v>
                </c:pt>
                <c:pt idx="10">
                  <c:v>1598</c:v>
                </c:pt>
                <c:pt idx="11">
                  <c:v>1352</c:v>
                </c:pt>
                <c:pt idx="12">
                  <c:v>926</c:v>
                </c:pt>
                <c:pt idx="13">
                  <c:v>475</c:v>
                </c:pt>
                <c:pt idx="14">
                  <c:v>217</c:v>
                </c:pt>
                <c:pt idx="15">
                  <c:v>83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E-4A5D-8999-83D8908AF5FF}"/>
            </c:ext>
          </c:extLst>
        </c:ser>
        <c:ser>
          <c:idx val="1"/>
          <c:order val="1"/>
          <c:tx>
            <c:strRef>
              <c:f>'Table 12.15'!$S$62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12.15'!$Z$63:$Z$79</c:f>
              <c:numCache>
                <c:formatCode>#,##0</c:formatCode>
                <c:ptCount val="17"/>
                <c:pt idx="0">
                  <c:v>37</c:v>
                </c:pt>
                <c:pt idx="1">
                  <c:v>489</c:v>
                </c:pt>
                <c:pt idx="2">
                  <c:v>1562</c:v>
                </c:pt>
                <c:pt idx="3">
                  <c:v>2971</c:v>
                </c:pt>
                <c:pt idx="4">
                  <c:v>5319</c:v>
                </c:pt>
                <c:pt idx="5">
                  <c:v>4534</c:v>
                </c:pt>
                <c:pt idx="6">
                  <c:v>3033</c:v>
                </c:pt>
                <c:pt idx="7">
                  <c:v>2247</c:v>
                </c:pt>
                <c:pt idx="8">
                  <c:v>2195</c:v>
                </c:pt>
                <c:pt idx="9">
                  <c:v>2114</c:v>
                </c:pt>
                <c:pt idx="10">
                  <c:v>1875</c:v>
                </c:pt>
                <c:pt idx="11">
                  <c:v>1497</c:v>
                </c:pt>
                <c:pt idx="12">
                  <c:v>766</c:v>
                </c:pt>
                <c:pt idx="13">
                  <c:v>347</c:v>
                </c:pt>
                <c:pt idx="14">
                  <c:v>122</c:v>
                </c:pt>
                <c:pt idx="15">
                  <c:v>49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E-4A5D-8999-83D8908A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12.15'!$Z$83:$Z$90</c:f>
              <c:numCache>
                <c:formatCode>#,##0</c:formatCode>
                <c:ptCount val="8"/>
                <c:pt idx="0">
                  <c:v>2105</c:v>
                </c:pt>
                <c:pt idx="1">
                  <c:v>4629</c:v>
                </c:pt>
                <c:pt idx="2">
                  <c:v>1929</c:v>
                </c:pt>
                <c:pt idx="3">
                  <c:v>1648</c:v>
                </c:pt>
                <c:pt idx="4">
                  <c:v>1093</c:v>
                </c:pt>
                <c:pt idx="5">
                  <c:v>944</c:v>
                </c:pt>
                <c:pt idx="6">
                  <c:v>436</c:v>
                </c:pt>
                <c:pt idx="7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7-42D3-9CCF-F343BEF4A9F1}"/>
            </c:ext>
          </c:extLst>
        </c:ser>
        <c:ser>
          <c:idx val="1"/>
          <c:order val="1"/>
          <c:tx>
            <c:strRef>
              <c:f>'Table 12.15'!$S$92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12.15'!$Z$93:$Z$100</c:f>
              <c:numCache>
                <c:formatCode>#,##0</c:formatCode>
                <c:ptCount val="8"/>
                <c:pt idx="0">
                  <c:v>1571</c:v>
                </c:pt>
                <c:pt idx="1">
                  <c:v>5920</c:v>
                </c:pt>
                <c:pt idx="2">
                  <c:v>544</c:v>
                </c:pt>
                <c:pt idx="3">
                  <c:v>2401</c:v>
                </c:pt>
                <c:pt idx="4">
                  <c:v>2395</c:v>
                </c:pt>
                <c:pt idx="5">
                  <c:v>1270</c:v>
                </c:pt>
                <c:pt idx="6">
                  <c:v>67</c:v>
                </c:pt>
                <c:pt idx="7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7-42D3-9CCF-F343BEF4A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12.2'!$S$1</c:f>
              <c:strCache>
                <c:ptCount val="1"/>
                <c:pt idx="0">
                  <c:v>Brighton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12.2'!$U$8:$Y$8</c:f>
              <c:numCache>
                <c:formatCode>#,##0</c:formatCode>
                <c:ptCount val="5"/>
                <c:pt idx="1">
                  <c:v>41600</c:v>
                </c:pt>
                <c:pt idx="2">
                  <c:v>43845</c:v>
                </c:pt>
                <c:pt idx="3">
                  <c:v>44579.86</c:v>
                </c:pt>
                <c:pt idx="4">
                  <c:v>45723.31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9-4E67-A9E5-AAE35926214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9-4E67-A9E5-AAE35926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12.15'!$S$1</c:f>
              <c:strCache>
                <c:ptCount val="1"/>
                <c:pt idx="0">
                  <c:v>Hobart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12.15'!$V$8:$Z$8</c:f>
              <c:numCache>
                <c:formatCode>#,##0</c:formatCode>
                <c:ptCount val="5"/>
                <c:pt idx="0">
                  <c:v>34051.89</c:v>
                </c:pt>
                <c:pt idx="1">
                  <c:v>35844.5</c:v>
                </c:pt>
                <c:pt idx="2">
                  <c:v>35339.410000000003</c:v>
                </c:pt>
                <c:pt idx="3">
                  <c:v>37585</c:v>
                </c:pt>
                <c:pt idx="4">
                  <c:v>38733.9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5-4B77-A32C-91268CA6E85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5-4B77-A32C-91268CA6E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12.16'!$U$4:$Y$4</c:f>
              <c:numCache>
                <c:formatCode>#,##0</c:formatCode>
                <c:ptCount val="5"/>
                <c:pt idx="1">
                  <c:v>13159</c:v>
                </c:pt>
                <c:pt idx="2">
                  <c:v>12864</c:v>
                </c:pt>
                <c:pt idx="3">
                  <c:v>13175</c:v>
                </c:pt>
                <c:pt idx="4">
                  <c:v>13187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E15-B6B6-2F5FF1D2A829}"/>
            </c:ext>
          </c:extLst>
        </c:ser>
        <c:ser>
          <c:idx val="1"/>
          <c:order val="1"/>
          <c:tx>
            <c:strRef>
              <c:f>'Table 12.16'!$S$7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12.16'!$U$7:$Y$7</c:f>
              <c:numCache>
                <c:formatCode>#,##0</c:formatCode>
                <c:ptCount val="5"/>
                <c:pt idx="1">
                  <c:v>9094</c:v>
                </c:pt>
                <c:pt idx="2">
                  <c:v>9093</c:v>
                </c:pt>
                <c:pt idx="3">
                  <c:v>9517</c:v>
                </c:pt>
                <c:pt idx="4">
                  <c:v>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4-4E15-B6B6-2F5FF1D2A829}"/>
            </c:ext>
          </c:extLst>
        </c:ser>
        <c:ser>
          <c:idx val="2"/>
          <c:order val="2"/>
          <c:tx>
            <c:strRef>
              <c:f>'Table 12.16'!$S$11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12.16'!$U$11:$Y$11</c:f>
              <c:numCache>
                <c:formatCode>#,##0</c:formatCode>
                <c:ptCount val="5"/>
                <c:pt idx="1">
                  <c:v>11188</c:v>
                </c:pt>
                <c:pt idx="2">
                  <c:v>10904</c:v>
                </c:pt>
                <c:pt idx="3">
                  <c:v>11132</c:v>
                </c:pt>
                <c:pt idx="4">
                  <c:v>11081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4-4E15-B6B6-2F5FF1D2A829}"/>
            </c:ext>
          </c:extLst>
        </c:ser>
        <c:ser>
          <c:idx val="3"/>
          <c:order val="3"/>
          <c:tx>
            <c:strRef>
              <c:f>'Table 12.16'!$S$12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12.16'!$U$12:$Y$12</c:f>
              <c:numCache>
                <c:formatCode>#,##0</c:formatCode>
                <c:ptCount val="5"/>
                <c:pt idx="1">
                  <c:v>1970</c:v>
                </c:pt>
                <c:pt idx="2">
                  <c:v>1962</c:v>
                </c:pt>
                <c:pt idx="3">
                  <c:v>2036</c:v>
                </c:pt>
                <c:pt idx="4">
                  <c:v>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4-4E15-B6B6-2F5FF1D2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12.16'!$S$1</c:f>
              <c:strCache>
                <c:ptCount val="1"/>
                <c:pt idx="0">
                  <c:v>Huon Valley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12.16'!$AB$15:$AB$33</c:f>
              <c:numCache>
                <c:formatCode>0.0%</c:formatCode>
                <c:ptCount val="19"/>
                <c:pt idx="0">
                  <c:v>0.13656356413166856</c:v>
                </c:pt>
                <c:pt idx="1">
                  <c:v>2.9795686719636776E-3</c:v>
                </c:pt>
                <c:pt idx="2">
                  <c:v>7.0800227014755954E-2</c:v>
                </c:pt>
                <c:pt idx="3">
                  <c:v>7.5908059023836547E-3</c:v>
                </c:pt>
                <c:pt idx="4">
                  <c:v>7.9455164585698068E-2</c:v>
                </c:pt>
                <c:pt idx="5">
                  <c:v>2.1140749148694665E-2</c:v>
                </c:pt>
                <c:pt idx="6">
                  <c:v>6.9877979568671963E-2</c:v>
                </c:pt>
                <c:pt idx="7">
                  <c:v>4.2636208853575483E-2</c:v>
                </c:pt>
                <c:pt idx="8">
                  <c:v>2.3623723041997731E-2</c:v>
                </c:pt>
                <c:pt idx="9">
                  <c:v>1.1208853575482406E-2</c:v>
                </c:pt>
                <c:pt idx="10">
                  <c:v>2.5681044267877411E-2</c:v>
                </c:pt>
                <c:pt idx="11">
                  <c:v>1.3833711691259932E-2</c:v>
                </c:pt>
                <c:pt idx="12">
                  <c:v>6.1364926220204313E-2</c:v>
                </c:pt>
                <c:pt idx="13">
                  <c:v>5.9946083995459705E-2</c:v>
                </c:pt>
                <c:pt idx="14">
                  <c:v>6.9168558456299656E-2</c:v>
                </c:pt>
                <c:pt idx="15">
                  <c:v>8.5556186152099881E-2</c:v>
                </c:pt>
                <c:pt idx="16">
                  <c:v>0.1168416572077185</c:v>
                </c:pt>
                <c:pt idx="17">
                  <c:v>1.9012485811577752E-2</c:v>
                </c:pt>
                <c:pt idx="18">
                  <c:v>3.7457434733257661E-2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4-4C72-917A-EA050E0DF57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4-4C72-917A-EA050E0D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12.16'!$Y$44:$Y$60</c:f>
              <c:numCache>
                <c:formatCode>#,##0</c:formatCode>
                <c:ptCount val="17"/>
                <c:pt idx="0">
                  <c:v>3</c:v>
                </c:pt>
                <c:pt idx="1">
                  <c:v>152</c:v>
                </c:pt>
                <c:pt idx="2">
                  <c:v>333</c:v>
                </c:pt>
                <c:pt idx="3">
                  <c:v>487</c:v>
                </c:pt>
                <c:pt idx="4">
                  <c:v>734</c:v>
                </c:pt>
                <c:pt idx="5">
                  <c:v>703</c:v>
                </c:pt>
                <c:pt idx="6">
                  <c:v>715</c:v>
                </c:pt>
                <c:pt idx="7">
                  <c:v>597</c:v>
                </c:pt>
                <c:pt idx="8">
                  <c:v>705</c:v>
                </c:pt>
                <c:pt idx="9">
                  <c:v>681</c:v>
                </c:pt>
                <c:pt idx="10">
                  <c:v>590</c:v>
                </c:pt>
                <c:pt idx="11">
                  <c:v>549</c:v>
                </c:pt>
                <c:pt idx="12">
                  <c:v>322</c:v>
                </c:pt>
                <c:pt idx="13">
                  <c:v>136</c:v>
                </c:pt>
                <c:pt idx="14">
                  <c:v>59</c:v>
                </c:pt>
                <c:pt idx="15">
                  <c:v>20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4-4B4D-AEC6-B658AD1A3CE8}"/>
            </c:ext>
          </c:extLst>
        </c:ser>
        <c:ser>
          <c:idx val="1"/>
          <c:order val="1"/>
          <c:tx>
            <c:strRef>
              <c:f>'Table 12.16'!$S$62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12.16'!$Y$63:$Y$79</c:f>
              <c:numCache>
                <c:formatCode>#,##0</c:formatCode>
                <c:ptCount val="17"/>
                <c:pt idx="0">
                  <c:v>15</c:v>
                </c:pt>
                <c:pt idx="1">
                  <c:v>168</c:v>
                </c:pt>
                <c:pt idx="2">
                  <c:v>289</c:v>
                </c:pt>
                <c:pt idx="3">
                  <c:v>474</c:v>
                </c:pt>
                <c:pt idx="4">
                  <c:v>549</c:v>
                </c:pt>
                <c:pt idx="5">
                  <c:v>672</c:v>
                </c:pt>
                <c:pt idx="6">
                  <c:v>677</c:v>
                </c:pt>
                <c:pt idx="7">
                  <c:v>634</c:v>
                </c:pt>
                <c:pt idx="8">
                  <c:v>642</c:v>
                </c:pt>
                <c:pt idx="9">
                  <c:v>673</c:v>
                </c:pt>
                <c:pt idx="10">
                  <c:v>727</c:v>
                </c:pt>
                <c:pt idx="11">
                  <c:v>495</c:v>
                </c:pt>
                <c:pt idx="12">
                  <c:v>223</c:v>
                </c:pt>
                <c:pt idx="13">
                  <c:v>92</c:v>
                </c:pt>
                <c:pt idx="14">
                  <c:v>28</c:v>
                </c:pt>
                <c:pt idx="15">
                  <c:v>13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4-4B4D-AEC6-B658AD1A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12.16'!$Y$83:$Y$90</c:f>
              <c:numCache>
                <c:formatCode>#,##0</c:formatCode>
                <c:ptCount val="8"/>
                <c:pt idx="0">
                  <c:v>504</c:v>
                </c:pt>
                <c:pt idx="1">
                  <c:v>517</c:v>
                </c:pt>
                <c:pt idx="2">
                  <c:v>911</c:v>
                </c:pt>
                <c:pt idx="3">
                  <c:v>209</c:v>
                </c:pt>
                <c:pt idx="4">
                  <c:v>171</c:v>
                </c:pt>
                <c:pt idx="5">
                  <c:v>183</c:v>
                </c:pt>
                <c:pt idx="6">
                  <c:v>359</c:v>
                </c:pt>
                <c:pt idx="7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E-46DF-977F-F37101196BF8}"/>
            </c:ext>
          </c:extLst>
        </c:ser>
        <c:ser>
          <c:idx val="1"/>
          <c:order val="1"/>
          <c:tx>
            <c:strRef>
              <c:f>'Table 12.16'!$S$92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12.16'!$Y$93:$Y$100</c:f>
              <c:numCache>
                <c:formatCode>#,##0</c:formatCode>
                <c:ptCount val="8"/>
                <c:pt idx="0">
                  <c:v>351</c:v>
                </c:pt>
                <c:pt idx="1">
                  <c:v>815</c:v>
                </c:pt>
                <c:pt idx="2">
                  <c:v>179</c:v>
                </c:pt>
                <c:pt idx="3">
                  <c:v>717</c:v>
                </c:pt>
                <c:pt idx="4">
                  <c:v>694</c:v>
                </c:pt>
                <c:pt idx="5">
                  <c:v>381</c:v>
                </c:pt>
                <c:pt idx="6">
                  <c:v>34</c:v>
                </c:pt>
                <c:pt idx="7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E-46DF-977F-F3710119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12.16'!$S$1</c:f>
              <c:strCache>
                <c:ptCount val="1"/>
                <c:pt idx="0">
                  <c:v>Huon Valley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12.16'!$U$8:$Y$8</c:f>
              <c:numCache>
                <c:formatCode>#,##0</c:formatCode>
                <c:ptCount val="5"/>
                <c:pt idx="1">
                  <c:v>33981.5</c:v>
                </c:pt>
                <c:pt idx="2">
                  <c:v>38341.040000000001</c:v>
                </c:pt>
                <c:pt idx="3">
                  <c:v>37049.49</c:v>
                </c:pt>
                <c:pt idx="4">
                  <c:v>40793.5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F-4B13-A829-01207CF1FE9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F-4B13-A829-01207CF1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12.16'!$V$4:$Z$4</c:f>
              <c:numCache>
                <c:formatCode>#,##0</c:formatCode>
                <c:ptCount val="5"/>
                <c:pt idx="0">
                  <c:v>13159</c:v>
                </c:pt>
                <c:pt idx="1">
                  <c:v>12864</c:v>
                </c:pt>
                <c:pt idx="2">
                  <c:v>13175</c:v>
                </c:pt>
                <c:pt idx="3">
                  <c:v>13187</c:v>
                </c:pt>
                <c:pt idx="4">
                  <c:v>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9-45E6-A982-1DCE2089B791}"/>
            </c:ext>
          </c:extLst>
        </c:ser>
        <c:ser>
          <c:idx val="1"/>
          <c:order val="1"/>
          <c:tx>
            <c:strRef>
              <c:f>'Table 12.16'!$S$7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12.16'!$V$7:$Z$7</c:f>
              <c:numCache>
                <c:formatCode>#,##0</c:formatCode>
                <c:ptCount val="5"/>
                <c:pt idx="0">
                  <c:v>9094</c:v>
                </c:pt>
                <c:pt idx="1">
                  <c:v>9093</c:v>
                </c:pt>
                <c:pt idx="2">
                  <c:v>9517</c:v>
                </c:pt>
                <c:pt idx="3">
                  <c:v>9498</c:v>
                </c:pt>
                <c:pt idx="4">
                  <c:v>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45E6-A982-1DCE2089B791}"/>
            </c:ext>
          </c:extLst>
        </c:ser>
        <c:ser>
          <c:idx val="2"/>
          <c:order val="2"/>
          <c:tx>
            <c:strRef>
              <c:f>'Table 12.16'!$S$11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12.16'!$V$11:$Z$11</c:f>
              <c:numCache>
                <c:formatCode>#,##0</c:formatCode>
                <c:ptCount val="5"/>
                <c:pt idx="0">
                  <c:v>11188</c:v>
                </c:pt>
                <c:pt idx="1">
                  <c:v>10904</c:v>
                </c:pt>
                <c:pt idx="2">
                  <c:v>11132</c:v>
                </c:pt>
                <c:pt idx="3">
                  <c:v>11081</c:v>
                </c:pt>
                <c:pt idx="4">
                  <c:v>11897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9-45E6-A982-1DCE2089B791}"/>
            </c:ext>
          </c:extLst>
        </c:ser>
        <c:ser>
          <c:idx val="3"/>
          <c:order val="3"/>
          <c:tx>
            <c:strRef>
              <c:f>'Table 12.16'!$S$12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12.16'!$V$12:$Z$12</c:f>
              <c:numCache>
                <c:formatCode>#,##0</c:formatCode>
                <c:ptCount val="5"/>
                <c:pt idx="0">
                  <c:v>1970</c:v>
                </c:pt>
                <c:pt idx="1">
                  <c:v>1962</c:v>
                </c:pt>
                <c:pt idx="2">
                  <c:v>2036</c:v>
                </c:pt>
                <c:pt idx="3">
                  <c:v>2106</c:v>
                </c:pt>
                <c:pt idx="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9-45E6-A982-1DCE2089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12.16'!$S$1</c:f>
              <c:strCache>
                <c:ptCount val="1"/>
                <c:pt idx="0">
                  <c:v>Huon Valley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12.16'!$AB$15:$AB$33</c:f>
              <c:numCache>
                <c:formatCode>0.0%</c:formatCode>
                <c:ptCount val="19"/>
                <c:pt idx="0">
                  <c:v>0.13656356413166856</c:v>
                </c:pt>
                <c:pt idx="1">
                  <c:v>2.9795686719636776E-3</c:v>
                </c:pt>
                <c:pt idx="2">
                  <c:v>7.0800227014755954E-2</c:v>
                </c:pt>
                <c:pt idx="3">
                  <c:v>7.5908059023836547E-3</c:v>
                </c:pt>
                <c:pt idx="4">
                  <c:v>7.9455164585698068E-2</c:v>
                </c:pt>
                <c:pt idx="5">
                  <c:v>2.1140749148694665E-2</c:v>
                </c:pt>
                <c:pt idx="6">
                  <c:v>6.9877979568671963E-2</c:v>
                </c:pt>
                <c:pt idx="7">
                  <c:v>4.2636208853575483E-2</c:v>
                </c:pt>
                <c:pt idx="8">
                  <c:v>2.3623723041997731E-2</c:v>
                </c:pt>
                <c:pt idx="9">
                  <c:v>1.1208853575482406E-2</c:v>
                </c:pt>
                <c:pt idx="10">
                  <c:v>2.5681044267877411E-2</c:v>
                </c:pt>
                <c:pt idx="11">
                  <c:v>1.3833711691259932E-2</c:v>
                </c:pt>
                <c:pt idx="12">
                  <c:v>6.1364926220204313E-2</c:v>
                </c:pt>
                <c:pt idx="13">
                  <c:v>5.9946083995459705E-2</c:v>
                </c:pt>
                <c:pt idx="14">
                  <c:v>6.9168558456299656E-2</c:v>
                </c:pt>
                <c:pt idx="15">
                  <c:v>8.5556186152099881E-2</c:v>
                </c:pt>
                <c:pt idx="16">
                  <c:v>0.1168416572077185</c:v>
                </c:pt>
                <c:pt idx="17">
                  <c:v>1.9012485811577752E-2</c:v>
                </c:pt>
                <c:pt idx="18">
                  <c:v>3.7457434733257661E-2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3-4B25-AF92-C148FDA351C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3-4B25-AF92-C148FDA3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12.16'!$Z$44:$Z$60</c:f>
              <c:numCache>
                <c:formatCode>#,##0</c:formatCode>
                <c:ptCount val="17"/>
                <c:pt idx="0">
                  <c:v>4</c:v>
                </c:pt>
                <c:pt idx="1">
                  <c:v>142</c:v>
                </c:pt>
                <c:pt idx="2">
                  <c:v>405</c:v>
                </c:pt>
                <c:pt idx="3">
                  <c:v>512</c:v>
                </c:pt>
                <c:pt idx="4">
                  <c:v>709</c:v>
                </c:pt>
                <c:pt idx="5">
                  <c:v>738</c:v>
                </c:pt>
                <c:pt idx="6">
                  <c:v>727</c:v>
                </c:pt>
                <c:pt idx="7">
                  <c:v>630</c:v>
                </c:pt>
                <c:pt idx="8">
                  <c:v>700</c:v>
                </c:pt>
                <c:pt idx="9">
                  <c:v>755</c:v>
                </c:pt>
                <c:pt idx="10">
                  <c:v>631</c:v>
                </c:pt>
                <c:pt idx="11">
                  <c:v>571</c:v>
                </c:pt>
                <c:pt idx="12">
                  <c:v>394</c:v>
                </c:pt>
                <c:pt idx="13">
                  <c:v>147</c:v>
                </c:pt>
                <c:pt idx="14">
                  <c:v>68</c:v>
                </c:pt>
                <c:pt idx="15">
                  <c:v>22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C-484D-A72C-FFEEF0A5F188}"/>
            </c:ext>
          </c:extLst>
        </c:ser>
        <c:ser>
          <c:idx val="1"/>
          <c:order val="1"/>
          <c:tx>
            <c:strRef>
              <c:f>'Table 12.16'!$S$62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12.16'!$Z$63:$Z$79</c:f>
              <c:numCache>
                <c:formatCode>#,##0</c:formatCode>
                <c:ptCount val="17"/>
                <c:pt idx="0">
                  <c:v>12</c:v>
                </c:pt>
                <c:pt idx="1">
                  <c:v>170</c:v>
                </c:pt>
                <c:pt idx="2">
                  <c:v>326</c:v>
                </c:pt>
                <c:pt idx="3">
                  <c:v>451</c:v>
                </c:pt>
                <c:pt idx="4">
                  <c:v>603</c:v>
                </c:pt>
                <c:pt idx="5">
                  <c:v>745</c:v>
                </c:pt>
                <c:pt idx="6">
                  <c:v>742</c:v>
                </c:pt>
                <c:pt idx="7">
                  <c:v>701</c:v>
                </c:pt>
                <c:pt idx="8">
                  <c:v>711</c:v>
                </c:pt>
                <c:pt idx="9">
                  <c:v>722</c:v>
                </c:pt>
                <c:pt idx="10">
                  <c:v>741</c:v>
                </c:pt>
                <c:pt idx="11">
                  <c:v>563</c:v>
                </c:pt>
                <c:pt idx="12">
                  <c:v>256</c:v>
                </c:pt>
                <c:pt idx="13">
                  <c:v>103</c:v>
                </c:pt>
                <c:pt idx="14">
                  <c:v>32</c:v>
                </c:pt>
                <c:pt idx="15">
                  <c:v>13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C-484D-A72C-FFEEF0A5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12.16'!$Z$83:$Z$90</c:f>
              <c:numCache>
                <c:formatCode>#,##0</c:formatCode>
                <c:ptCount val="8"/>
                <c:pt idx="0">
                  <c:v>556</c:v>
                </c:pt>
                <c:pt idx="1">
                  <c:v>567</c:v>
                </c:pt>
                <c:pt idx="2">
                  <c:v>939</c:v>
                </c:pt>
                <c:pt idx="3">
                  <c:v>233</c:v>
                </c:pt>
                <c:pt idx="4">
                  <c:v>174</c:v>
                </c:pt>
                <c:pt idx="5">
                  <c:v>190</c:v>
                </c:pt>
                <c:pt idx="6">
                  <c:v>347</c:v>
                </c:pt>
                <c:pt idx="7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9-4CBC-96DA-5985889C33CC}"/>
            </c:ext>
          </c:extLst>
        </c:ser>
        <c:ser>
          <c:idx val="1"/>
          <c:order val="1"/>
          <c:tx>
            <c:strRef>
              <c:f>'Table 12.16'!$S$92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12.16'!$Z$93:$Z$100</c:f>
              <c:numCache>
                <c:formatCode>#,##0</c:formatCode>
                <c:ptCount val="8"/>
                <c:pt idx="0">
                  <c:v>369</c:v>
                </c:pt>
                <c:pt idx="1">
                  <c:v>843</c:v>
                </c:pt>
                <c:pt idx="2">
                  <c:v>196</c:v>
                </c:pt>
                <c:pt idx="3">
                  <c:v>721</c:v>
                </c:pt>
                <c:pt idx="4">
                  <c:v>754</c:v>
                </c:pt>
                <c:pt idx="5">
                  <c:v>400</c:v>
                </c:pt>
                <c:pt idx="6">
                  <c:v>32</c:v>
                </c:pt>
                <c:pt idx="7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9-4CBC-96DA-5985889C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12.2'!$V$4:$Z$4</c:f>
              <c:numCache>
                <c:formatCode>#,##0</c:formatCode>
                <c:ptCount val="5"/>
                <c:pt idx="0">
                  <c:v>11607</c:v>
                </c:pt>
                <c:pt idx="1">
                  <c:v>12021</c:v>
                </c:pt>
                <c:pt idx="2">
                  <c:v>12171</c:v>
                </c:pt>
                <c:pt idx="3">
                  <c:v>13204</c:v>
                </c:pt>
                <c:pt idx="4">
                  <c:v>14638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E-4EF3-B737-BE8FF9C10F54}"/>
            </c:ext>
          </c:extLst>
        </c:ser>
        <c:ser>
          <c:idx val="1"/>
          <c:order val="1"/>
          <c:tx>
            <c:strRef>
              <c:f>'Table 12.2'!$S$7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12.2'!$V$7:$Z$7</c:f>
              <c:numCache>
                <c:formatCode>#,##0</c:formatCode>
                <c:ptCount val="5"/>
                <c:pt idx="0">
                  <c:v>8594</c:v>
                </c:pt>
                <c:pt idx="1">
                  <c:v>8920</c:v>
                </c:pt>
                <c:pt idx="2">
                  <c:v>9257</c:v>
                </c:pt>
                <c:pt idx="3">
                  <c:v>9608</c:v>
                </c:pt>
                <c:pt idx="4">
                  <c:v>10188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E-4EF3-B737-BE8FF9C10F54}"/>
            </c:ext>
          </c:extLst>
        </c:ser>
        <c:ser>
          <c:idx val="2"/>
          <c:order val="2"/>
          <c:tx>
            <c:strRef>
              <c:f>'Table 12.2'!$S$11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12.2'!$V$11:$Z$11</c:f>
              <c:numCache>
                <c:formatCode>#,##0</c:formatCode>
                <c:ptCount val="5"/>
                <c:pt idx="0">
                  <c:v>10686</c:v>
                </c:pt>
                <c:pt idx="1">
                  <c:v>11144</c:v>
                </c:pt>
                <c:pt idx="2">
                  <c:v>11286</c:v>
                </c:pt>
                <c:pt idx="3">
                  <c:v>12260</c:v>
                </c:pt>
                <c:pt idx="4">
                  <c:v>13679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E-4EF3-B737-BE8FF9C10F54}"/>
            </c:ext>
          </c:extLst>
        </c:ser>
        <c:ser>
          <c:idx val="3"/>
          <c:order val="3"/>
          <c:tx>
            <c:strRef>
              <c:f>'Table 12.2'!$S$12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12.2'!$V$12:$Z$12</c:f>
              <c:numCache>
                <c:formatCode>#,##0</c:formatCode>
                <c:ptCount val="5"/>
                <c:pt idx="0">
                  <c:v>925</c:v>
                </c:pt>
                <c:pt idx="1">
                  <c:v>878</c:v>
                </c:pt>
                <c:pt idx="2">
                  <c:v>886</c:v>
                </c:pt>
                <c:pt idx="3">
                  <c:v>944</c:v>
                </c:pt>
                <c:pt idx="4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E-4EF3-B737-BE8FF9C1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12.16'!$S$1</c:f>
              <c:strCache>
                <c:ptCount val="1"/>
                <c:pt idx="0">
                  <c:v>Huon Valley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12.16'!$V$8:$Z$8</c:f>
              <c:numCache>
                <c:formatCode>#,##0</c:formatCode>
                <c:ptCount val="5"/>
                <c:pt idx="0">
                  <c:v>33981.5</c:v>
                </c:pt>
                <c:pt idx="1">
                  <c:v>38341.040000000001</c:v>
                </c:pt>
                <c:pt idx="2">
                  <c:v>37049.49</c:v>
                </c:pt>
                <c:pt idx="3">
                  <c:v>40793.5</c:v>
                </c:pt>
                <c:pt idx="4">
                  <c:v>41863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C30-87E5-DD233DAFCD3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7-4C30-87E5-DD233DAF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12.17'!$U$4:$Y$4</c:f>
              <c:numCache>
                <c:formatCode>#,##0</c:formatCode>
                <c:ptCount val="5"/>
                <c:pt idx="1">
                  <c:v>4675</c:v>
                </c:pt>
                <c:pt idx="2">
                  <c:v>4671</c:v>
                </c:pt>
                <c:pt idx="3">
                  <c:v>4748</c:v>
                </c:pt>
                <c:pt idx="4">
                  <c:v>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4-4AC4-A4EF-385BA12647D5}"/>
            </c:ext>
          </c:extLst>
        </c:ser>
        <c:ser>
          <c:idx val="1"/>
          <c:order val="1"/>
          <c:tx>
            <c:strRef>
              <c:f>'Table 12.17'!$S$7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12.17'!$U$7:$Y$7</c:f>
              <c:numCache>
                <c:formatCode>#,##0</c:formatCode>
                <c:ptCount val="5"/>
                <c:pt idx="1">
                  <c:v>3314</c:v>
                </c:pt>
                <c:pt idx="2">
                  <c:v>3339</c:v>
                </c:pt>
                <c:pt idx="3">
                  <c:v>3388</c:v>
                </c:pt>
                <c:pt idx="4">
                  <c:v>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4-4AC4-A4EF-385BA12647D5}"/>
            </c:ext>
          </c:extLst>
        </c:ser>
        <c:ser>
          <c:idx val="2"/>
          <c:order val="2"/>
          <c:tx>
            <c:strRef>
              <c:f>'Table 12.17'!$S$11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12.17'!$U$11:$Y$11</c:f>
              <c:numCache>
                <c:formatCode>#,##0</c:formatCode>
                <c:ptCount val="5"/>
                <c:pt idx="1">
                  <c:v>3802</c:v>
                </c:pt>
                <c:pt idx="2">
                  <c:v>3830</c:v>
                </c:pt>
                <c:pt idx="3">
                  <c:v>3899</c:v>
                </c:pt>
                <c:pt idx="4">
                  <c:v>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4-4AC4-A4EF-385BA12647D5}"/>
            </c:ext>
          </c:extLst>
        </c:ser>
        <c:ser>
          <c:idx val="3"/>
          <c:order val="3"/>
          <c:tx>
            <c:strRef>
              <c:f>'Table 12.17'!$S$12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12.17'!$U$12:$Y$12</c:f>
              <c:numCache>
                <c:formatCode>#,##0</c:formatCode>
                <c:ptCount val="5"/>
                <c:pt idx="1">
                  <c:v>867</c:v>
                </c:pt>
                <c:pt idx="2">
                  <c:v>837</c:v>
                </c:pt>
                <c:pt idx="3">
                  <c:v>849</c:v>
                </c:pt>
                <c:pt idx="4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4-4AC4-A4EF-385BA126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12.17'!$S$1</c:f>
              <c:strCache>
                <c:ptCount val="1"/>
                <c:pt idx="0">
                  <c:v>Kentish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12.17'!$AB$15:$AB$33</c:f>
              <c:numCache>
                <c:formatCode>0.0%</c:formatCode>
                <c:ptCount val="19"/>
                <c:pt idx="0">
                  <c:v>8.7405495113405868E-2</c:v>
                </c:pt>
                <c:pt idx="1">
                  <c:v>1.6411580306103634E-2</c:v>
                </c:pt>
                <c:pt idx="2">
                  <c:v>7.3944311266826476E-2</c:v>
                </c:pt>
                <c:pt idx="3">
                  <c:v>1.1617186059376729E-2</c:v>
                </c:pt>
                <c:pt idx="4">
                  <c:v>7.4866310160427801E-2</c:v>
                </c:pt>
                <c:pt idx="5">
                  <c:v>2.8581965701641159E-2</c:v>
                </c:pt>
                <c:pt idx="6">
                  <c:v>7.2653512815784624E-2</c:v>
                </c:pt>
                <c:pt idx="7">
                  <c:v>8.4455098653881622E-2</c:v>
                </c:pt>
                <c:pt idx="8">
                  <c:v>4.7206343352387978E-2</c:v>
                </c:pt>
                <c:pt idx="9">
                  <c:v>3.3191960169647798E-3</c:v>
                </c:pt>
                <c:pt idx="10">
                  <c:v>3.0425963488843813E-2</c:v>
                </c:pt>
                <c:pt idx="11">
                  <c:v>1.1063986723215933E-2</c:v>
                </c:pt>
                <c:pt idx="12">
                  <c:v>4.7206343352387978E-2</c:v>
                </c:pt>
                <c:pt idx="13">
                  <c:v>7.2653512815784624E-2</c:v>
                </c:pt>
                <c:pt idx="14">
                  <c:v>4.1674349990780013E-2</c:v>
                </c:pt>
                <c:pt idx="15">
                  <c:v>6.103632675640789E-2</c:v>
                </c:pt>
                <c:pt idx="16">
                  <c:v>0.11359026369168357</c:v>
                </c:pt>
                <c:pt idx="17">
                  <c:v>1.364558362529965E-2</c:v>
                </c:pt>
                <c:pt idx="18">
                  <c:v>4.0567951318458417E-2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C-4F8C-9B2A-67C22EFFCD6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C-4F8C-9B2A-67C22EFF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12.17'!$Y$44:$Y$60</c:f>
              <c:numCache>
                <c:formatCode>#,##0</c:formatCode>
                <c:ptCount val="17"/>
                <c:pt idx="0">
                  <c:v>6</c:v>
                </c:pt>
                <c:pt idx="1">
                  <c:v>66</c:v>
                </c:pt>
                <c:pt idx="2">
                  <c:v>175</c:v>
                </c:pt>
                <c:pt idx="3">
                  <c:v>230</c:v>
                </c:pt>
                <c:pt idx="4">
                  <c:v>286</c:v>
                </c:pt>
                <c:pt idx="5">
                  <c:v>274</c:v>
                </c:pt>
                <c:pt idx="6">
                  <c:v>257</c:v>
                </c:pt>
                <c:pt idx="7">
                  <c:v>200</c:v>
                </c:pt>
                <c:pt idx="8">
                  <c:v>212</c:v>
                </c:pt>
                <c:pt idx="9">
                  <c:v>310</c:v>
                </c:pt>
                <c:pt idx="10">
                  <c:v>311</c:v>
                </c:pt>
                <c:pt idx="11">
                  <c:v>247</c:v>
                </c:pt>
                <c:pt idx="12">
                  <c:v>122</c:v>
                </c:pt>
                <c:pt idx="13">
                  <c:v>56</c:v>
                </c:pt>
                <c:pt idx="14">
                  <c:v>18</c:v>
                </c:pt>
                <c:pt idx="15">
                  <c:v>14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46A5-B476-23F530205AF5}"/>
            </c:ext>
          </c:extLst>
        </c:ser>
        <c:ser>
          <c:idx val="1"/>
          <c:order val="1"/>
          <c:tx>
            <c:strRef>
              <c:f>'Table 12.17'!$S$62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12.17'!$Y$63:$Y$79</c:f>
              <c:numCache>
                <c:formatCode>#,##0</c:formatCode>
                <c:ptCount val="17"/>
                <c:pt idx="0">
                  <c:v>8</c:v>
                </c:pt>
                <c:pt idx="1">
                  <c:v>73</c:v>
                </c:pt>
                <c:pt idx="2">
                  <c:v>146</c:v>
                </c:pt>
                <c:pt idx="3">
                  <c:v>169</c:v>
                </c:pt>
                <c:pt idx="4">
                  <c:v>205</c:v>
                </c:pt>
                <c:pt idx="5">
                  <c:v>223</c:v>
                </c:pt>
                <c:pt idx="6">
                  <c:v>219</c:v>
                </c:pt>
                <c:pt idx="7">
                  <c:v>217</c:v>
                </c:pt>
                <c:pt idx="8">
                  <c:v>270</c:v>
                </c:pt>
                <c:pt idx="9">
                  <c:v>314</c:v>
                </c:pt>
                <c:pt idx="10">
                  <c:v>257</c:v>
                </c:pt>
                <c:pt idx="11">
                  <c:v>201</c:v>
                </c:pt>
                <c:pt idx="12">
                  <c:v>72</c:v>
                </c:pt>
                <c:pt idx="13">
                  <c:v>38</c:v>
                </c:pt>
                <c:pt idx="14">
                  <c:v>18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3-46A5-B476-23F53020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12.17'!$Y$83:$Y$90</c:f>
              <c:numCache>
                <c:formatCode>#,##0</c:formatCode>
                <c:ptCount val="8"/>
                <c:pt idx="0">
                  <c:v>173</c:v>
                </c:pt>
                <c:pt idx="1">
                  <c:v>113</c:v>
                </c:pt>
                <c:pt idx="2">
                  <c:v>418</c:v>
                </c:pt>
                <c:pt idx="3">
                  <c:v>93</c:v>
                </c:pt>
                <c:pt idx="4">
                  <c:v>51</c:v>
                </c:pt>
                <c:pt idx="5">
                  <c:v>73</c:v>
                </c:pt>
                <c:pt idx="6">
                  <c:v>261</c:v>
                </c:pt>
                <c:pt idx="7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D1D-BE31-65E2A1A4E5DB}"/>
            </c:ext>
          </c:extLst>
        </c:ser>
        <c:ser>
          <c:idx val="1"/>
          <c:order val="1"/>
          <c:tx>
            <c:strRef>
              <c:f>'Table 12.17'!$S$92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12.17'!$Y$93:$Y$100</c:f>
              <c:numCache>
                <c:formatCode>#,##0</c:formatCode>
                <c:ptCount val="8"/>
                <c:pt idx="0">
                  <c:v>89</c:v>
                </c:pt>
                <c:pt idx="1">
                  <c:v>231</c:v>
                </c:pt>
                <c:pt idx="2">
                  <c:v>74</c:v>
                </c:pt>
                <c:pt idx="3">
                  <c:v>284</c:v>
                </c:pt>
                <c:pt idx="4">
                  <c:v>214</c:v>
                </c:pt>
                <c:pt idx="5">
                  <c:v>143</c:v>
                </c:pt>
                <c:pt idx="6">
                  <c:v>31</c:v>
                </c:pt>
                <c:pt idx="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C-4D1D-BE31-65E2A1A4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12.17'!$S$1</c:f>
              <c:strCache>
                <c:ptCount val="1"/>
                <c:pt idx="0">
                  <c:v>Kentish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12.17'!$U$8:$Y$8</c:f>
              <c:numCache>
                <c:formatCode>#,##0</c:formatCode>
                <c:ptCount val="5"/>
                <c:pt idx="1">
                  <c:v>37988</c:v>
                </c:pt>
                <c:pt idx="2">
                  <c:v>40014</c:v>
                </c:pt>
                <c:pt idx="3">
                  <c:v>40071.78</c:v>
                </c:pt>
                <c:pt idx="4">
                  <c:v>41134.370000000003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D-4598-8CCA-613273C89F1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D-4598-8CCA-613273C8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12.17'!$V$4:$Z$4</c:f>
              <c:numCache>
                <c:formatCode>#,##0</c:formatCode>
                <c:ptCount val="5"/>
                <c:pt idx="0">
                  <c:v>4675</c:v>
                </c:pt>
                <c:pt idx="1">
                  <c:v>4671</c:v>
                </c:pt>
                <c:pt idx="2">
                  <c:v>4748</c:v>
                </c:pt>
                <c:pt idx="3">
                  <c:v>5233</c:v>
                </c:pt>
                <c:pt idx="4">
                  <c:v>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3-4985-A601-2F8344677C59}"/>
            </c:ext>
          </c:extLst>
        </c:ser>
        <c:ser>
          <c:idx val="1"/>
          <c:order val="1"/>
          <c:tx>
            <c:strRef>
              <c:f>'Table 12.17'!$S$7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12.17'!$V$7:$Z$7</c:f>
              <c:numCache>
                <c:formatCode>#,##0</c:formatCode>
                <c:ptCount val="5"/>
                <c:pt idx="0">
                  <c:v>3314</c:v>
                </c:pt>
                <c:pt idx="1">
                  <c:v>3339</c:v>
                </c:pt>
                <c:pt idx="2">
                  <c:v>3388</c:v>
                </c:pt>
                <c:pt idx="3">
                  <c:v>3528</c:v>
                </c:pt>
                <c:pt idx="4">
                  <c:v>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3-4985-A601-2F8344677C59}"/>
            </c:ext>
          </c:extLst>
        </c:ser>
        <c:ser>
          <c:idx val="2"/>
          <c:order val="2"/>
          <c:tx>
            <c:strRef>
              <c:f>'Table 12.17'!$S$11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12.17'!$V$11:$Z$11</c:f>
              <c:numCache>
                <c:formatCode>#,##0</c:formatCode>
                <c:ptCount val="5"/>
                <c:pt idx="0">
                  <c:v>3802</c:v>
                </c:pt>
                <c:pt idx="1">
                  <c:v>3830</c:v>
                </c:pt>
                <c:pt idx="2">
                  <c:v>3899</c:v>
                </c:pt>
                <c:pt idx="3">
                  <c:v>4363</c:v>
                </c:pt>
                <c:pt idx="4">
                  <c:v>4570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3-4985-A601-2F8344677C59}"/>
            </c:ext>
          </c:extLst>
        </c:ser>
        <c:ser>
          <c:idx val="3"/>
          <c:order val="3"/>
          <c:tx>
            <c:strRef>
              <c:f>'Table 12.17'!$S$12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12.17'!$V$12:$Z$12</c:f>
              <c:numCache>
                <c:formatCode>#,##0</c:formatCode>
                <c:ptCount val="5"/>
                <c:pt idx="0">
                  <c:v>867</c:v>
                </c:pt>
                <c:pt idx="1">
                  <c:v>837</c:v>
                </c:pt>
                <c:pt idx="2">
                  <c:v>849</c:v>
                </c:pt>
                <c:pt idx="3">
                  <c:v>870</c:v>
                </c:pt>
                <c:pt idx="4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3-4985-A601-2F834467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12.17'!$S$1</c:f>
              <c:strCache>
                <c:ptCount val="1"/>
                <c:pt idx="0">
                  <c:v>Kentish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12.17'!$AB$15:$AB$33</c:f>
              <c:numCache>
                <c:formatCode>0.0%</c:formatCode>
                <c:ptCount val="19"/>
                <c:pt idx="0">
                  <c:v>8.7405495113405868E-2</c:v>
                </c:pt>
                <c:pt idx="1">
                  <c:v>1.6411580306103634E-2</c:v>
                </c:pt>
                <c:pt idx="2">
                  <c:v>7.3944311266826476E-2</c:v>
                </c:pt>
                <c:pt idx="3">
                  <c:v>1.1617186059376729E-2</c:v>
                </c:pt>
                <c:pt idx="4">
                  <c:v>7.4866310160427801E-2</c:v>
                </c:pt>
                <c:pt idx="5">
                  <c:v>2.8581965701641159E-2</c:v>
                </c:pt>
                <c:pt idx="6">
                  <c:v>7.2653512815784624E-2</c:v>
                </c:pt>
                <c:pt idx="7">
                  <c:v>8.4455098653881622E-2</c:v>
                </c:pt>
                <c:pt idx="8">
                  <c:v>4.7206343352387978E-2</c:v>
                </c:pt>
                <c:pt idx="9">
                  <c:v>3.3191960169647798E-3</c:v>
                </c:pt>
                <c:pt idx="10">
                  <c:v>3.0425963488843813E-2</c:v>
                </c:pt>
                <c:pt idx="11">
                  <c:v>1.1063986723215933E-2</c:v>
                </c:pt>
                <c:pt idx="12">
                  <c:v>4.7206343352387978E-2</c:v>
                </c:pt>
                <c:pt idx="13">
                  <c:v>7.2653512815784624E-2</c:v>
                </c:pt>
                <c:pt idx="14">
                  <c:v>4.1674349990780013E-2</c:v>
                </c:pt>
                <c:pt idx="15">
                  <c:v>6.103632675640789E-2</c:v>
                </c:pt>
                <c:pt idx="16">
                  <c:v>0.11359026369168357</c:v>
                </c:pt>
                <c:pt idx="17">
                  <c:v>1.364558362529965E-2</c:v>
                </c:pt>
                <c:pt idx="18">
                  <c:v>4.0567951318458417E-2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3-4991-AC9D-99C7778FD4D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3-4991-AC9D-99C7778F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12.17'!$Z$44:$Z$60</c:f>
              <c:numCache>
                <c:formatCode>#,##0</c:formatCode>
                <c:ptCount val="17"/>
                <c:pt idx="0">
                  <c:v>4</c:v>
                </c:pt>
                <c:pt idx="1">
                  <c:v>78</c:v>
                </c:pt>
                <c:pt idx="2">
                  <c:v>135</c:v>
                </c:pt>
                <c:pt idx="3">
                  <c:v>228</c:v>
                </c:pt>
                <c:pt idx="4">
                  <c:v>305</c:v>
                </c:pt>
                <c:pt idx="5">
                  <c:v>277</c:v>
                </c:pt>
                <c:pt idx="6">
                  <c:v>244</c:v>
                </c:pt>
                <c:pt idx="7">
                  <c:v>201</c:v>
                </c:pt>
                <c:pt idx="8">
                  <c:v>207</c:v>
                </c:pt>
                <c:pt idx="9">
                  <c:v>317</c:v>
                </c:pt>
                <c:pt idx="10">
                  <c:v>320</c:v>
                </c:pt>
                <c:pt idx="11">
                  <c:v>279</c:v>
                </c:pt>
                <c:pt idx="12">
                  <c:v>129</c:v>
                </c:pt>
                <c:pt idx="13">
                  <c:v>58</c:v>
                </c:pt>
                <c:pt idx="14">
                  <c:v>23</c:v>
                </c:pt>
                <c:pt idx="15">
                  <c:v>12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1-4664-9E93-1ADF2084F326}"/>
            </c:ext>
          </c:extLst>
        </c:ser>
        <c:ser>
          <c:idx val="1"/>
          <c:order val="1"/>
          <c:tx>
            <c:strRef>
              <c:f>'Table 12.17'!$S$62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12.17'!$Z$63:$Z$79</c:f>
              <c:numCache>
                <c:formatCode>#,##0</c:formatCode>
                <c:ptCount val="17"/>
                <c:pt idx="0">
                  <c:v>9</c:v>
                </c:pt>
                <c:pt idx="1">
                  <c:v>97</c:v>
                </c:pt>
                <c:pt idx="2">
                  <c:v>125</c:v>
                </c:pt>
                <c:pt idx="3">
                  <c:v>183</c:v>
                </c:pt>
                <c:pt idx="4">
                  <c:v>232</c:v>
                </c:pt>
                <c:pt idx="5">
                  <c:v>231</c:v>
                </c:pt>
                <c:pt idx="6">
                  <c:v>223</c:v>
                </c:pt>
                <c:pt idx="7">
                  <c:v>243</c:v>
                </c:pt>
                <c:pt idx="8">
                  <c:v>251</c:v>
                </c:pt>
                <c:pt idx="9">
                  <c:v>305</c:v>
                </c:pt>
                <c:pt idx="10">
                  <c:v>329</c:v>
                </c:pt>
                <c:pt idx="11">
                  <c:v>219</c:v>
                </c:pt>
                <c:pt idx="12">
                  <c:v>83</c:v>
                </c:pt>
                <c:pt idx="13">
                  <c:v>35</c:v>
                </c:pt>
                <c:pt idx="14">
                  <c:v>24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1-4664-9E93-1ADF2084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12.17'!$Z$83:$Z$90</c:f>
              <c:numCache>
                <c:formatCode>#,##0</c:formatCode>
                <c:ptCount val="8"/>
                <c:pt idx="0">
                  <c:v>180</c:v>
                </c:pt>
                <c:pt idx="1">
                  <c:v>122</c:v>
                </c:pt>
                <c:pt idx="2">
                  <c:v>449</c:v>
                </c:pt>
                <c:pt idx="3">
                  <c:v>99</c:v>
                </c:pt>
                <c:pt idx="4">
                  <c:v>55</c:v>
                </c:pt>
                <c:pt idx="5">
                  <c:v>75</c:v>
                </c:pt>
                <c:pt idx="6">
                  <c:v>254</c:v>
                </c:pt>
                <c:pt idx="7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2-43BB-B9F6-AE01335E0D30}"/>
            </c:ext>
          </c:extLst>
        </c:ser>
        <c:ser>
          <c:idx val="1"/>
          <c:order val="1"/>
          <c:tx>
            <c:strRef>
              <c:f>'Table 12.17'!$S$92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12.17'!$Z$93:$Z$100</c:f>
              <c:numCache>
                <c:formatCode>#,##0</c:formatCode>
                <c:ptCount val="8"/>
                <c:pt idx="0">
                  <c:v>99</c:v>
                </c:pt>
                <c:pt idx="1">
                  <c:v>233</c:v>
                </c:pt>
                <c:pt idx="2">
                  <c:v>76</c:v>
                </c:pt>
                <c:pt idx="3">
                  <c:v>312</c:v>
                </c:pt>
                <c:pt idx="4">
                  <c:v>226</c:v>
                </c:pt>
                <c:pt idx="5">
                  <c:v>165</c:v>
                </c:pt>
                <c:pt idx="6">
                  <c:v>21</c:v>
                </c:pt>
                <c:pt idx="7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2-43BB-B9F6-AE01335E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12.2'!$S$1</c:f>
              <c:strCache>
                <c:ptCount val="1"/>
                <c:pt idx="0">
                  <c:v>Brighton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12.2'!$AB$15:$AB$33</c:f>
              <c:numCache>
                <c:formatCode>0.0%</c:formatCode>
                <c:ptCount val="19"/>
                <c:pt idx="0">
                  <c:v>3.381609509495833E-2</c:v>
                </c:pt>
                <c:pt idx="1">
                  <c:v>2.2544063396638886E-3</c:v>
                </c:pt>
                <c:pt idx="2">
                  <c:v>6.8793551031561692E-2</c:v>
                </c:pt>
                <c:pt idx="3">
                  <c:v>1.6600628501161362E-2</c:v>
                </c:pt>
                <c:pt idx="4">
                  <c:v>9.4753381609509496E-2</c:v>
                </c:pt>
                <c:pt idx="5">
                  <c:v>3.5250717311108078E-2</c:v>
                </c:pt>
                <c:pt idx="6">
                  <c:v>0.10001366306872524</c:v>
                </c:pt>
                <c:pt idx="7">
                  <c:v>6.7017352097281047E-2</c:v>
                </c:pt>
                <c:pt idx="8">
                  <c:v>4.7615794507446373E-2</c:v>
                </c:pt>
                <c:pt idx="9">
                  <c:v>7.7196338297581633E-3</c:v>
                </c:pt>
                <c:pt idx="10">
                  <c:v>3.3679464407705972E-2</c:v>
                </c:pt>
                <c:pt idx="11">
                  <c:v>1.5234321628637791E-2</c:v>
                </c:pt>
                <c:pt idx="12">
                  <c:v>3.8529853805164639E-2</c:v>
                </c:pt>
                <c:pt idx="13">
                  <c:v>8.8331739308648724E-2</c:v>
                </c:pt>
                <c:pt idx="14">
                  <c:v>6.7358928815411945E-2</c:v>
                </c:pt>
                <c:pt idx="15">
                  <c:v>5.7111627271485173E-2</c:v>
                </c:pt>
                <c:pt idx="16">
                  <c:v>0.14291569886596531</c:v>
                </c:pt>
                <c:pt idx="17">
                  <c:v>2.0153026369722639E-2</c:v>
                </c:pt>
                <c:pt idx="18">
                  <c:v>4.6044541604044267E-2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2-4ACA-AB96-B073EC7AA83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2-4ACA-AB96-B073EC7A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12.17'!$S$1</c:f>
              <c:strCache>
                <c:ptCount val="1"/>
                <c:pt idx="0">
                  <c:v>Kentish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12.17'!$V$8:$Z$8</c:f>
              <c:numCache>
                <c:formatCode>#,##0</c:formatCode>
                <c:ptCount val="5"/>
                <c:pt idx="0">
                  <c:v>37988</c:v>
                </c:pt>
                <c:pt idx="1">
                  <c:v>40014</c:v>
                </c:pt>
                <c:pt idx="2">
                  <c:v>40071.78</c:v>
                </c:pt>
                <c:pt idx="3">
                  <c:v>41134.370000000003</c:v>
                </c:pt>
                <c:pt idx="4">
                  <c:v>43658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AE2-91AD-391019ABBAB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AE2-91AD-391019ABB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12.18'!$U$4:$Y$4</c:f>
              <c:numCache>
                <c:formatCode>#,##0</c:formatCode>
                <c:ptCount val="5"/>
                <c:pt idx="1">
                  <c:v>1520</c:v>
                </c:pt>
                <c:pt idx="2">
                  <c:v>1553</c:v>
                </c:pt>
                <c:pt idx="3">
                  <c:v>1574</c:v>
                </c:pt>
                <c:pt idx="4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9-402A-ACB9-BF3AD6E36C0B}"/>
            </c:ext>
          </c:extLst>
        </c:ser>
        <c:ser>
          <c:idx val="1"/>
          <c:order val="1"/>
          <c:tx>
            <c:strRef>
              <c:f>'Table 12.18'!$S$7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12.18'!$U$7:$Y$7</c:f>
              <c:numCache>
                <c:formatCode>#,##0</c:formatCode>
                <c:ptCount val="5"/>
                <c:pt idx="1">
                  <c:v>997</c:v>
                </c:pt>
                <c:pt idx="2">
                  <c:v>1011</c:v>
                </c:pt>
                <c:pt idx="3">
                  <c:v>1026</c:v>
                </c:pt>
                <c:pt idx="4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9-402A-ACB9-BF3AD6E36C0B}"/>
            </c:ext>
          </c:extLst>
        </c:ser>
        <c:ser>
          <c:idx val="2"/>
          <c:order val="2"/>
          <c:tx>
            <c:strRef>
              <c:f>'Table 12.18'!$S$11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12.18'!$U$11:$Y$11</c:f>
              <c:numCache>
                <c:formatCode>#,##0</c:formatCode>
                <c:ptCount val="5"/>
                <c:pt idx="1">
                  <c:v>1132</c:v>
                </c:pt>
                <c:pt idx="2">
                  <c:v>1183</c:v>
                </c:pt>
                <c:pt idx="3">
                  <c:v>1203</c:v>
                </c:pt>
                <c:pt idx="4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9-402A-ACB9-BF3AD6E36C0B}"/>
            </c:ext>
          </c:extLst>
        </c:ser>
        <c:ser>
          <c:idx val="3"/>
          <c:order val="3"/>
          <c:tx>
            <c:strRef>
              <c:f>'Table 12.18'!$S$12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12.18'!$U$12:$Y$12</c:f>
              <c:numCache>
                <c:formatCode>#,##0</c:formatCode>
                <c:ptCount val="5"/>
                <c:pt idx="1">
                  <c:v>389</c:v>
                </c:pt>
                <c:pt idx="2">
                  <c:v>373</c:v>
                </c:pt>
                <c:pt idx="3">
                  <c:v>371</c:v>
                </c:pt>
                <c:pt idx="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9-402A-ACB9-BF3AD6E3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12.18'!$S$1</c:f>
              <c:strCache>
                <c:ptCount val="1"/>
                <c:pt idx="0">
                  <c:v>King Island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12.18'!$AB$15:$AB$33</c:f>
              <c:numCache>
                <c:formatCode>0.0%</c:formatCode>
                <c:ptCount val="19"/>
                <c:pt idx="0">
                  <c:v>0.16064018968583285</c:v>
                </c:pt>
                <c:pt idx="1">
                  <c:v>1.3040901007705987E-2</c:v>
                </c:pt>
                <c:pt idx="2">
                  <c:v>8.7136929460580909E-2</c:v>
                </c:pt>
                <c:pt idx="3">
                  <c:v>8.8915234143449907E-3</c:v>
                </c:pt>
                <c:pt idx="4">
                  <c:v>5.3941908713692949E-2</c:v>
                </c:pt>
                <c:pt idx="5">
                  <c:v>1.3040901007705987E-2</c:v>
                </c:pt>
                <c:pt idx="6">
                  <c:v>6.046235921754594E-2</c:v>
                </c:pt>
                <c:pt idx="7">
                  <c:v>5.9869590989922943E-2</c:v>
                </c:pt>
                <c:pt idx="8">
                  <c:v>8.1802015411973919E-2</c:v>
                </c:pt>
                <c:pt idx="9">
                  <c:v>0</c:v>
                </c:pt>
                <c:pt idx="10">
                  <c:v>3.6158861885002967E-2</c:v>
                </c:pt>
                <c:pt idx="11">
                  <c:v>2.4896265560165973E-2</c:v>
                </c:pt>
                <c:pt idx="12">
                  <c:v>4.0308239478363962E-2</c:v>
                </c:pt>
                <c:pt idx="13">
                  <c:v>6.9946650859513931E-2</c:v>
                </c:pt>
                <c:pt idx="14">
                  <c:v>4.3864848844101953E-2</c:v>
                </c:pt>
                <c:pt idx="15">
                  <c:v>4.3864848844101953E-2</c:v>
                </c:pt>
                <c:pt idx="16">
                  <c:v>6.9946650859513931E-2</c:v>
                </c:pt>
                <c:pt idx="17">
                  <c:v>2.0746887966804978E-2</c:v>
                </c:pt>
                <c:pt idx="18">
                  <c:v>2.4303497332542976E-2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E-4A1A-9C27-4D6BDE37821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E-4A1A-9C27-4D6BDE37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12.18'!$Y$44:$Y$60</c:f>
              <c:numCache>
                <c:formatCode>#,##0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34</c:v>
                </c:pt>
                <c:pt idx="3">
                  <c:v>38</c:v>
                </c:pt>
                <c:pt idx="4">
                  <c:v>94</c:v>
                </c:pt>
                <c:pt idx="5">
                  <c:v>103</c:v>
                </c:pt>
                <c:pt idx="6">
                  <c:v>75</c:v>
                </c:pt>
                <c:pt idx="7">
                  <c:v>61</c:v>
                </c:pt>
                <c:pt idx="8">
                  <c:v>40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72</c:v>
                </c:pt>
                <c:pt idx="13">
                  <c:v>28</c:v>
                </c:pt>
                <c:pt idx="14">
                  <c:v>8</c:v>
                </c:pt>
                <c:pt idx="15">
                  <c:v>10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6-408D-B4BC-4A824D8656C6}"/>
            </c:ext>
          </c:extLst>
        </c:ser>
        <c:ser>
          <c:idx val="1"/>
          <c:order val="1"/>
          <c:tx>
            <c:strRef>
              <c:f>'Table 12.18'!$S$62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12.18'!$Y$63:$Y$79</c:f>
              <c:numCache>
                <c:formatCode>#,##0</c:formatCode>
                <c:ptCount val="17"/>
                <c:pt idx="0">
                  <c:v>6</c:v>
                </c:pt>
                <c:pt idx="1">
                  <c:v>23</c:v>
                </c:pt>
                <c:pt idx="2">
                  <c:v>35</c:v>
                </c:pt>
                <c:pt idx="3">
                  <c:v>58</c:v>
                </c:pt>
                <c:pt idx="4">
                  <c:v>75</c:v>
                </c:pt>
                <c:pt idx="5">
                  <c:v>73</c:v>
                </c:pt>
                <c:pt idx="6">
                  <c:v>89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85</c:v>
                </c:pt>
                <c:pt idx="11">
                  <c:v>56</c:v>
                </c:pt>
                <c:pt idx="12">
                  <c:v>53</c:v>
                </c:pt>
                <c:pt idx="13">
                  <c:v>19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6-408D-B4BC-4A824D86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12.18'!$Y$83:$Y$90</c:f>
              <c:numCache>
                <c:formatCode>#,##0</c:formatCode>
                <c:ptCount val="8"/>
                <c:pt idx="0">
                  <c:v>70</c:v>
                </c:pt>
                <c:pt idx="1">
                  <c:v>31</c:v>
                </c:pt>
                <c:pt idx="2">
                  <c:v>75</c:v>
                </c:pt>
                <c:pt idx="3">
                  <c:v>17</c:v>
                </c:pt>
                <c:pt idx="4">
                  <c:v>4</c:v>
                </c:pt>
                <c:pt idx="5">
                  <c:v>13</c:v>
                </c:pt>
                <c:pt idx="6">
                  <c:v>35</c:v>
                </c:pt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0-4F3B-B910-76CD9EF27139}"/>
            </c:ext>
          </c:extLst>
        </c:ser>
        <c:ser>
          <c:idx val="1"/>
          <c:order val="1"/>
          <c:tx>
            <c:strRef>
              <c:f>'Table 12.18'!$S$92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12.18'!$Y$93:$Y$100</c:f>
              <c:numCache>
                <c:formatCode>#,##0</c:formatCode>
                <c:ptCount val="8"/>
                <c:pt idx="0">
                  <c:v>34</c:v>
                </c:pt>
                <c:pt idx="1">
                  <c:v>52</c:v>
                </c:pt>
                <c:pt idx="2">
                  <c:v>16</c:v>
                </c:pt>
                <c:pt idx="3">
                  <c:v>51</c:v>
                </c:pt>
                <c:pt idx="4">
                  <c:v>70</c:v>
                </c:pt>
                <c:pt idx="5">
                  <c:v>43</c:v>
                </c:pt>
                <c:pt idx="6">
                  <c:v>3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0-4F3B-B910-76CD9EF27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12.18'!$S$1</c:f>
              <c:strCache>
                <c:ptCount val="1"/>
                <c:pt idx="0">
                  <c:v>King Island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12.18'!$U$8:$Y$8</c:f>
              <c:numCache>
                <c:formatCode>#,##0</c:formatCode>
                <c:ptCount val="5"/>
                <c:pt idx="1">
                  <c:v>32258</c:v>
                </c:pt>
                <c:pt idx="2">
                  <c:v>36557.17</c:v>
                </c:pt>
                <c:pt idx="3">
                  <c:v>40678.550000000003</c:v>
                </c:pt>
                <c:pt idx="4">
                  <c:v>40279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1-4F1E-A36D-9625F589573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1-4F1E-A36D-9625F589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12.18'!$V$4:$Z$4</c:f>
              <c:numCache>
                <c:formatCode>#,##0</c:formatCode>
                <c:ptCount val="5"/>
                <c:pt idx="0">
                  <c:v>1520</c:v>
                </c:pt>
                <c:pt idx="1">
                  <c:v>1553</c:v>
                </c:pt>
                <c:pt idx="2">
                  <c:v>1574</c:v>
                </c:pt>
                <c:pt idx="3">
                  <c:v>1533</c:v>
                </c:pt>
                <c:pt idx="4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2-4F59-A027-5F9BC5E6F9C8}"/>
            </c:ext>
          </c:extLst>
        </c:ser>
        <c:ser>
          <c:idx val="1"/>
          <c:order val="1"/>
          <c:tx>
            <c:strRef>
              <c:f>'Table 12.18'!$S$7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12.18'!$V$7:$Z$7</c:f>
              <c:numCache>
                <c:formatCode>#,##0</c:formatCode>
                <c:ptCount val="5"/>
                <c:pt idx="0">
                  <c:v>997</c:v>
                </c:pt>
                <c:pt idx="1">
                  <c:v>1011</c:v>
                </c:pt>
                <c:pt idx="2">
                  <c:v>1026</c:v>
                </c:pt>
                <c:pt idx="3">
                  <c:v>1007</c:v>
                </c:pt>
                <c:pt idx="4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2-4F59-A027-5F9BC5E6F9C8}"/>
            </c:ext>
          </c:extLst>
        </c:ser>
        <c:ser>
          <c:idx val="2"/>
          <c:order val="2"/>
          <c:tx>
            <c:strRef>
              <c:f>'Table 12.18'!$S$11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12.18'!$V$11:$Z$11</c:f>
              <c:numCache>
                <c:formatCode>#,##0</c:formatCode>
                <c:ptCount val="5"/>
                <c:pt idx="0">
                  <c:v>1132</c:v>
                </c:pt>
                <c:pt idx="1">
                  <c:v>1183</c:v>
                </c:pt>
                <c:pt idx="2">
                  <c:v>1203</c:v>
                </c:pt>
                <c:pt idx="3">
                  <c:v>1140</c:v>
                </c:pt>
                <c:pt idx="4">
                  <c:v>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2-4F59-A027-5F9BC5E6F9C8}"/>
            </c:ext>
          </c:extLst>
        </c:ser>
        <c:ser>
          <c:idx val="3"/>
          <c:order val="3"/>
          <c:tx>
            <c:strRef>
              <c:f>'Table 12.18'!$S$12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12.18'!$V$12:$Z$12</c:f>
              <c:numCache>
                <c:formatCode>#,##0</c:formatCode>
                <c:ptCount val="5"/>
                <c:pt idx="0">
                  <c:v>389</c:v>
                </c:pt>
                <c:pt idx="1">
                  <c:v>373</c:v>
                </c:pt>
                <c:pt idx="2">
                  <c:v>371</c:v>
                </c:pt>
                <c:pt idx="3">
                  <c:v>393</c:v>
                </c:pt>
                <c:pt idx="4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2-4F59-A027-5F9BC5E6F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12.18'!$S$1</c:f>
              <c:strCache>
                <c:ptCount val="1"/>
                <c:pt idx="0">
                  <c:v>King Island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12.18'!$AB$15:$AB$33</c:f>
              <c:numCache>
                <c:formatCode>0.0%</c:formatCode>
                <c:ptCount val="19"/>
                <c:pt idx="0">
                  <c:v>0.16064018968583285</c:v>
                </c:pt>
                <c:pt idx="1">
                  <c:v>1.3040901007705987E-2</c:v>
                </c:pt>
                <c:pt idx="2">
                  <c:v>8.7136929460580909E-2</c:v>
                </c:pt>
                <c:pt idx="3">
                  <c:v>8.8915234143449907E-3</c:v>
                </c:pt>
                <c:pt idx="4">
                  <c:v>5.3941908713692949E-2</c:v>
                </c:pt>
                <c:pt idx="5">
                  <c:v>1.3040901007705987E-2</c:v>
                </c:pt>
                <c:pt idx="6">
                  <c:v>6.046235921754594E-2</c:v>
                </c:pt>
                <c:pt idx="7">
                  <c:v>5.9869590989922943E-2</c:v>
                </c:pt>
                <c:pt idx="8">
                  <c:v>8.1802015411973919E-2</c:v>
                </c:pt>
                <c:pt idx="9">
                  <c:v>0</c:v>
                </c:pt>
                <c:pt idx="10">
                  <c:v>3.6158861885002967E-2</c:v>
                </c:pt>
                <c:pt idx="11">
                  <c:v>2.4896265560165973E-2</c:v>
                </c:pt>
                <c:pt idx="12">
                  <c:v>4.0308239478363962E-2</c:v>
                </c:pt>
                <c:pt idx="13">
                  <c:v>6.9946650859513931E-2</c:v>
                </c:pt>
                <c:pt idx="14">
                  <c:v>4.3864848844101953E-2</c:v>
                </c:pt>
                <c:pt idx="15">
                  <c:v>4.3864848844101953E-2</c:v>
                </c:pt>
                <c:pt idx="16">
                  <c:v>6.9946650859513931E-2</c:v>
                </c:pt>
                <c:pt idx="17">
                  <c:v>2.0746887966804978E-2</c:v>
                </c:pt>
                <c:pt idx="18">
                  <c:v>2.4303497332542976E-2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A-447B-B791-C05241A1045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A-447B-B791-C05241A1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12.18'!$Z$44:$Z$60</c:f>
              <c:numCache>
                <c:formatCode>#,##0</c:formatCode>
                <c:ptCount val="17"/>
                <c:pt idx="0">
                  <c:v>8</c:v>
                </c:pt>
                <c:pt idx="1">
                  <c:v>25</c:v>
                </c:pt>
                <c:pt idx="2">
                  <c:v>34</c:v>
                </c:pt>
                <c:pt idx="3">
                  <c:v>65</c:v>
                </c:pt>
                <c:pt idx="4">
                  <c:v>88</c:v>
                </c:pt>
                <c:pt idx="5">
                  <c:v>110</c:v>
                </c:pt>
                <c:pt idx="6">
                  <c:v>63</c:v>
                </c:pt>
                <c:pt idx="7">
                  <c:v>76</c:v>
                </c:pt>
                <c:pt idx="8">
                  <c:v>58</c:v>
                </c:pt>
                <c:pt idx="9">
                  <c:v>57</c:v>
                </c:pt>
                <c:pt idx="10">
                  <c:v>77</c:v>
                </c:pt>
                <c:pt idx="11">
                  <c:v>74</c:v>
                </c:pt>
                <c:pt idx="12">
                  <c:v>51</c:v>
                </c:pt>
                <c:pt idx="13">
                  <c:v>26</c:v>
                </c:pt>
                <c:pt idx="14">
                  <c:v>17</c:v>
                </c:pt>
                <c:pt idx="15">
                  <c:v>12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C-408E-9B84-1E354ACCF8E7}"/>
            </c:ext>
          </c:extLst>
        </c:ser>
        <c:ser>
          <c:idx val="1"/>
          <c:order val="1"/>
          <c:tx>
            <c:strRef>
              <c:f>'Table 12.18'!$S$62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12.18'!$Z$63:$Z$79</c:f>
              <c:numCache>
                <c:formatCode>#,##0</c:formatCode>
                <c:ptCount val="17"/>
                <c:pt idx="0">
                  <c:v>8</c:v>
                </c:pt>
                <c:pt idx="1">
                  <c:v>34</c:v>
                </c:pt>
                <c:pt idx="2">
                  <c:v>34</c:v>
                </c:pt>
                <c:pt idx="3">
                  <c:v>67</c:v>
                </c:pt>
                <c:pt idx="4">
                  <c:v>74</c:v>
                </c:pt>
                <c:pt idx="5">
                  <c:v>108</c:v>
                </c:pt>
                <c:pt idx="6">
                  <c:v>90</c:v>
                </c:pt>
                <c:pt idx="7">
                  <c:v>53</c:v>
                </c:pt>
                <c:pt idx="8">
                  <c:v>52</c:v>
                </c:pt>
                <c:pt idx="9">
                  <c:v>71</c:v>
                </c:pt>
                <c:pt idx="10">
                  <c:v>111</c:v>
                </c:pt>
                <c:pt idx="11">
                  <c:v>45</c:v>
                </c:pt>
                <c:pt idx="12">
                  <c:v>63</c:v>
                </c:pt>
                <c:pt idx="13">
                  <c:v>21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C-408E-9B84-1E354ACCF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12.18'!$Z$83:$Z$90</c:f>
              <c:numCache>
                <c:formatCode>#,##0</c:formatCode>
                <c:ptCount val="8"/>
                <c:pt idx="0">
                  <c:v>63</c:v>
                </c:pt>
                <c:pt idx="1">
                  <c:v>37</c:v>
                </c:pt>
                <c:pt idx="2">
                  <c:v>76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43</c:v>
                </c:pt>
                <c:pt idx="7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E-48CA-9E9F-7F3C8D065EA4}"/>
            </c:ext>
          </c:extLst>
        </c:ser>
        <c:ser>
          <c:idx val="1"/>
          <c:order val="1"/>
          <c:tx>
            <c:strRef>
              <c:f>'Table 12.18'!$S$92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12.18'!$Z$93:$Z$100</c:f>
              <c:numCache>
                <c:formatCode>#,##0</c:formatCode>
                <c:ptCount val="8"/>
                <c:pt idx="0">
                  <c:v>40</c:v>
                </c:pt>
                <c:pt idx="1">
                  <c:v>56</c:v>
                </c:pt>
                <c:pt idx="2">
                  <c:v>7</c:v>
                </c:pt>
                <c:pt idx="3">
                  <c:v>55</c:v>
                </c:pt>
                <c:pt idx="4">
                  <c:v>79</c:v>
                </c:pt>
                <c:pt idx="5">
                  <c:v>45</c:v>
                </c:pt>
                <c:pt idx="6">
                  <c:v>4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E-48CA-9E9F-7F3C8D06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12.2'!$Z$44:$Z$60</c:f>
              <c:numCache>
                <c:formatCode>#,##0</c:formatCode>
                <c:ptCount val="17"/>
                <c:pt idx="0">
                  <c:v>12</c:v>
                </c:pt>
                <c:pt idx="1">
                  <c:v>200</c:v>
                </c:pt>
                <c:pt idx="2">
                  <c:v>458</c:v>
                </c:pt>
                <c:pt idx="3">
                  <c:v>704</c:v>
                </c:pt>
                <c:pt idx="4">
                  <c:v>980</c:v>
                </c:pt>
                <c:pt idx="5">
                  <c:v>1025</c:v>
                </c:pt>
                <c:pt idx="6">
                  <c:v>785</c:v>
                </c:pt>
                <c:pt idx="7">
                  <c:v>672</c:v>
                </c:pt>
                <c:pt idx="8">
                  <c:v>637</c:v>
                </c:pt>
                <c:pt idx="9">
                  <c:v>608</c:v>
                </c:pt>
                <c:pt idx="10">
                  <c:v>494</c:v>
                </c:pt>
                <c:pt idx="11">
                  <c:v>434</c:v>
                </c:pt>
                <c:pt idx="12">
                  <c:v>225</c:v>
                </c:pt>
                <c:pt idx="13">
                  <c:v>95</c:v>
                </c:pt>
                <c:pt idx="14">
                  <c:v>22</c:v>
                </c:pt>
                <c:pt idx="15">
                  <c:v>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0-400F-83A5-E99E647D8F35}"/>
            </c:ext>
          </c:extLst>
        </c:ser>
        <c:ser>
          <c:idx val="1"/>
          <c:order val="1"/>
          <c:tx>
            <c:strRef>
              <c:f>'Table 12.2'!$S$62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12.2'!$Z$63:$Z$79</c:f>
              <c:numCache>
                <c:formatCode>#,##0</c:formatCode>
                <c:ptCount val="17"/>
                <c:pt idx="0">
                  <c:v>14</c:v>
                </c:pt>
                <c:pt idx="1">
                  <c:v>212</c:v>
                </c:pt>
                <c:pt idx="2">
                  <c:v>434</c:v>
                </c:pt>
                <c:pt idx="3">
                  <c:v>665</c:v>
                </c:pt>
                <c:pt idx="4">
                  <c:v>1025</c:v>
                </c:pt>
                <c:pt idx="5">
                  <c:v>907</c:v>
                </c:pt>
                <c:pt idx="6">
                  <c:v>821</c:v>
                </c:pt>
                <c:pt idx="7">
                  <c:v>688</c:v>
                </c:pt>
                <c:pt idx="8">
                  <c:v>701</c:v>
                </c:pt>
                <c:pt idx="9">
                  <c:v>647</c:v>
                </c:pt>
                <c:pt idx="10">
                  <c:v>503</c:v>
                </c:pt>
                <c:pt idx="11">
                  <c:v>378</c:v>
                </c:pt>
                <c:pt idx="12">
                  <c:v>185</c:v>
                </c:pt>
                <c:pt idx="13">
                  <c:v>50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0-400F-83A5-E99E647D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12.18'!$S$1</c:f>
              <c:strCache>
                <c:ptCount val="1"/>
                <c:pt idx="0">
                  <c:v>King Island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12.18'!$V$8:$Z$8</c:f>
              <c:numCache>
                <c:formatCode>#,##0</c:formatCode>
                <c:ptCount val="5"/>
                <c:pt idx="0">
                  <c:v>32258</c:v>
                </c:pt>
                <c:pt idx="1">
                  <c:v>36557.17</c:v>
                </c:pt>
                <c:pt idx="2">
                  <c:v>40678.550000000003</c:v>
                </c:pt>
                <c:pt idx="3">
                  <c:v>40279</c:v>
                </c:pt>
                <c:pt idx="4">
                  <c:v>38386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0F3-8B37-EE3D141A248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9-40F3-8B37-EE3D141A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12.19'!$U$4:$Y$4</c:f>
              <c:numCache>
                <c:formatCode>#,##0</c:formatCode>
                <c:ptCount val="5"/>
                <c:pt idx="1">
                  <c:v>28365</c:v>
                </c:pt>
                <c:pt idx="2">
                  <c:v>29053</c:v>
                </c:pt>
                <c:pt idx="3">
                  <c:v>29548</c:v>
                </c:pt>
                <c:pt idx="4">
                  <c:v>31535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9-48F3-9A59-517DC07938B3}"/>
            </c:ext>
          </c:extLst>
        </c:ser>
        <c:ser>
          <c:idx val="1"/>
          <c:order val="1"/>
          <c:tx>
            <c:strRef>
              <c:f>'Table 12.19'!$S$7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12.19'!$U$7:$Y$7</c:f>
              <c:numCache>
                <c:formatCode>#,##0</c:formatCode>
                <c:ptCount val="5"/>
                <c:pt idx="1">
                  <c:v>20573</c:v>
                </c:pt>
                <c:pt idx="2">
                  <c:v>20993</c:v>
                </c:pt>
                <c:pt idx="3">
                  <c:v>21618</c:v>
                </c:pt>
                <c:pt idx="4">
                  <c:v>22293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9-48F3-9A59-517DC07938B3}"/>
            </c:ext>
          </c:extLst>
        </c:ser>
        <c:ser>
          <c:idx val="2"/>
          <c:order val="2"/>
          <c:tx>
            <c:strRef>
              <c:f>'Table 12.19'!$S$11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12.19'!$U$11:$Y$11</c:f>
              <c:numCache>
                <c:formatCode>#,##0</c:formatCode>
                <c:ptCount val="5"/>
                <c:pt idx="1">
                  <c:v>24837</c:v>
                </c:pt>
                <c:pt idx="2">
                  <c:v>25514</c:v>
                </c:pt>
                <c:pt idx="3">
                  <c:v>25877</c:v>
                </c:pt>
                <c:pt idx="4">
                  <c:v>27673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9-48F3-9A59-517DC07938B3}"/>
            </c:ext>
          </c:extLst>
        </c:ser>
        <c:ser>
          <c:idx val="3"/>
          <c:order val="3"/>
          <c:tx>
            <c:strRef>
              <c:f>'Table 12.19'!$S$12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12.19'!$U$12:$Y$12</c:f>
              <c:numCache>
                <c:formatCode>#,##0</c:formatCode>
                <c:ptCount val="5"/>
                <c:pt idx="1">
                  <c:v>3527</c:v>
                </c:pt>
                <c:pt idx="2">
                  <c:v>3537</c:v>
                </c:pt>
                <c:pt idx="3">
                  <c:v>3674</c:v>
                </c:pt>
                <c:pt idx="4">
                  <c:v>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9-48F3-9A59-517DC079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12.19'!$S$1</c:f>
              <c:strCache>
                <c:ptCount val="1"/>
                <c:pt idx="0">
                  <c:v>Kingborough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12.19'!$AB$15:$AB$33</c:f>
              <c:numCache>
                <c:formatCode>0.0%</c:formatCode>
                <c:ptCount val="19"/>
                <c:pt idx="0">
                  <c:v>4.3585502452047245E-2</c:v>
                </c:pt>
                <c:pt idx="1">
                  <c:v>2.5536113287484403E-3</c:v>
                </c:pt>
                <c:pt idx="2">
                  <c:v>4.6661443370766956E-2</c:v>
                </c:pt>
                <c:pt idx="3">
                  <c:v>1.2826093264850121E-2</c:v>
                </c:pt>
                <c:pt idx="4">
                  <c:v>6.5755491715272341E-2</c:v>
                </c:pt>
                <c:pt idx="5">
                  <c:v>1.6598473636864862E-2</c:v>
                </c:pt>
                <c:pt idx="6">
                  <c:v>8.2295928731029283E-2</c:v>
                </c:pt>
                <c:pt idx="7">
                  <c:v>7.9800354023388753E-2</c:v>
                </c:pt>
                <c:pt idx="8">
                  <c:v>2.5652186529700242E-2</c:v>
                </c:pt>
                <c:pt idx="9">
                  <c:v>1.2681001712080323E-2</c:v>
                </c:pt>
                <c:pt idx="10">
                  <c:v>3.0295116218333768E-2</c:v>
                </c:pt>
                <c:pt idx="11">
                  <c:v>1.4218972171440178E-2</c:v>
                </c:pt>
                <c:pt idx="12">
                  <c:v>7.599895534082006E-2</c:v>
                </c:pt>
                <c:pt idx="13">
                  <c:v>5.5483009779170658E-2</c:v>
                </c:pt>
                <c:pt idx="14">
                  <c:v>8.8389773947360778E-2</c:v>
                </c:pt>
                <c:pt idx="15">
                  <c:v>0.1171469197063347</c:v>
                </c:pt>
                <c:pt idx="16">
                  <c:v>0.14187052029830824</c:v>
                </c:pt>
                <c:pt idx="17">
                  <c:v>2.692899219407446E-2</c:v>
                </c:pt>
                <c:pt idx="18">
                  <c:v>3.6563071297989032E-2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5-477E-907C-712A32639E1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5-477E-907C-712A3263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12.19'!$Y$44:$Y$60</c:f>
              <c:numCache>
                <c:formatCode>#,##0</c:formatCode>
                <c:ptCount val="17"/>
                <c:pt idx="0">
                  <c:v>21</c:v>
                </c:pt>
                <c:pt idx="1">
                  <c:v>330</c:v>
                </c:pt>
                <c:pt idx="2">
                  <c:v>891</c:v>
                </c:pt>
                <c:pt idx="3">
                  <c:v>1189</c:v>
                </c:pt>
                <c:pt idx="4">
                  <c:v>1881</c:v>
                </c:pt>
                <c:pt idx="5">
                  <c:v>1838</c:v>
                </c:pt>
                <c:pt idx="6">
                  <c:v>1652</c:v>
                </c:pt>
                <c:pt idx="7">
                  <c:v>1470</c:v>
                </c:pt>
                <c:pt idx="8">
                  <c:v>1373</c:v>
                </c:pt>
                <c:pt idx="9">
                  <c:v>1392</c:v>
                </c:pt>
                <c:pt idx="10">
                  <c:v>1203</c:v>
                </c:pt>
                <c:pt idx="11">
                  <c:v>1035</c:v>
                </c:pt>
                <c:pt idx="12">
                  <c:v>595</c:v>
                </c:pt>
                <c:pt idx="13">
                  <c:v>273</c:v>
                </c:pt>
                <c:pt idx="14">
                  <c:v>93</c:v>
                </c:pt>
                <c:pt idx="15">
                  <c:v>32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5-4A7D-8464-CA5FB4ABA729}"/>
            </c:ext>
          </c:extLst>
        </c:ser>
        <c:ser>
          <c:idx val="1"/>
          <c:order val="1"/>
          <c:tx>
            <c:strRef>
              <c:f>'Table 12.19'!$S$62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12.19'!$Y$63:$Y$79</c:f>
              <c:numCache>
                <c:formatCode>#,##0</c:formatCode>
                <c:ptCount val="17"/>
                <c:pt idx="0">
                  <c:v>23</c:v>
                </c:pt>
                <c:pt idx="1">
                  <c:v>405</c:v>
                </c:pt>
                <c:pt idx="2">
                  <c:v>932</c:v>
                </c:pt>
                <c:pt idx="3">
                  <c:v>1290</c:v>
                </c:pt>
                <c:pt idx="4">
                  <c:v>1794</c:v>
                </c:pt>
                <c:pt idx="5">
                  <c:v>1830</c:v>
                </c:pt>
                <c:pt idx="6">
                  <c:v>1782</c:v>
                </c:pt>
                <c:pt idx="7">
                  <c:v>1601</c:v>
                </c:pt>
                <c:pt idx="8">
                  <c:v>1700</c:v>
                </c:pt>
                <c:pt idx="9">
                  <c:v>1541</c:v>
                </c:pt>
                <c:pt idx="10">
                  <c:v>1339</c:v>
                </c:pt>
                <c:pt idx="11">
                  <c:v>1090</c:v>
                </c:pt>
                <c:pt idx="12">
                  <c:v>568</c:v>
                </c:pt>
                <c:pt idx="13">
                  <c:v>192</c:v>
                </c:pt>
                <c:pt idx="14">
                  <c:v>69</c:v>
                </c:pt>
                <c:pt idx="15">
                  <c:v>29</c:v>
                </c:pt>
                <c:pt idx="1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5-4A7D-8464-CA5FB4AB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12.19'!$Y$83:$Y$90</c:f>
              <c:numCache>
                <c:formatCode>#,##0</c:formatCode>
                <c:ptCount val="8"/>
                <c:pt idx="0">
                  <c:v>1397</c:v>
                </c:pt>
                <c:pt idx="1">
                  <c:v>2178</c:v>
                </c:pt>
                <c:pt idx="2">
                  <c:v>1789</c:v>
                </c:pt>
                <c:pt idx="3">
                  <c:v>796</c:v>
                </c:pt>
                <c:pt idx="4">
                  <c:v>619</c:v>
                </c:pt>
                <c:pt idx="5">
                  <c:v>611</c:v>
                </c:pt>
                <c:pt idx="6">
                  <c:v>463</c:v>
                </c:pt>
                <c:pt idx="7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9-4CD8-A50A-D3805C2863FF}"/>
            </c:ext>
          </c:extLst>
        </c:ser>
        <c:ser>
          <c:idx val="1"/>
          <c:order val="1"/>
          <c:tx>
            <c:strRef>
              <c:f>'Table 12.19'!$S$92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12.19'!$Y$93:$Y$100</c:f>
              <c:numCache>
                <c:formatCode>#,##0</c:formatCode>
                <c:ptCount val="8"/>
                <c:pt idx="0">
                  <c:v>1020</c:v>
                </c:pt>
                <c:pt idx="1">
                  <c:v>3005</c:v>
                </c:pt>
                <c:pt idx="2">
                  <c:v>404</c:v>
                </c:pt>
                <c:pt idx="3">
                  <c:v>1658</c:v>
                </c:pt>
                <c:pt idx="4">
                  <c:v>1972</c:v>
                </c:pt>
                <c:pt idx="5">
                  <c:v>970</c:v>
                </c:pt>
                <c:pt idx="6">
                  <c:v>48</c:v>
                </c:pt>
                <c:pt idx="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9-4CD8-A50A-D3805C28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12.19'!$S$1</c:f>
              <c:strCache>
                <c:ptCount val="1"/>
                <c:pt idx="0">
                  <c:v>Kingborough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12.19'!$U$8:$Y$8</c:f>
              <c:numCache>
                <c:formatCode>#,##0</c:formatCode>
                <c:ptCount val="5"/>
                <c:pt idx="1">
                  <c:v>41364</c:v>
                </c:pt>
                <c:pt idx="2">
                  <c:v>43961</c:v>
                </c:pt>
                <c:pt idx="3">
                  <c:v>43967.54</c:v>
                </c:pt>
                <c:pt idx="4">
                  <c:v>44652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9-444F-968E-6A6A66C4FB5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9-444F-968E-6A6A66C4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12.19'!$V$4:$Z$4</c:f>
              <c:numCache>
                <c:formatCode>#,##0</c:formatCode>
                <c:ptCount val="5"/>
                <c:pt idx="0">
                  <c:v>28365</c:v>
                </c:pt>
                <c:pt idx="1">
                  <c:v>29053</c:v>
                </c:pt>
                <c:pt idx="2">
                  <c:v>29548</c:v>
                </c:pt>
                <c:pt idx="3">
                  <c:v>31535</c:v>
                </c:pt>
                <c:pt idx="4">
                  <c:v>34461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A-4B9B-A4A5-0F51213CA65A}"/>
            </c:ext>
          </c:extLst>
        </c:ser>
        <c:ser>
          <c:idx val="1"/>
          <c:order val="1"/>
          <c:tx>
            <c:strRef>
              <c:f>'Table 12.19'!$S$7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12.19'!$V$7:$Z$7</c:f>
              <c:numCache>
                <c:formatCode>#,##0</c:formatCode>
                <c:ptCount val="5"/>
                <c:pt idx="0">
                  <c:v>20573</c:v>
                </c:pt>
                <c:pt idx="1">
                  <c:v>20993</c:v>
                </c:pt>
                <c:pt idx="2">
                  <c:v>21618</c:v>
                </c:pt>
                <c:pt idx="3">
                  <c:v>22293</c:v>
                </c:pt>
                <c:pt idx="4">
                  <c:v>23117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A-4B9B-A4A5-0F51213CA65A}"/>
            </c:ext>
          </c:extLst>
        </c:ser>
        <c:ser>
          <c:idx val="2"/>
          <c:order val="2"/>
          <c:tx>
            <c:strRef>
              <c:f>'Table 12.19'!$S$11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12.19'!$V$11:$Z$11</c:f>
              <c:numCache>
                <c:formatCode>#,##0</c:formatCode>
                <c:ptCount val="5"/>
                <c:pt idx="0">
                  <c:v>24837</c:v>
                </c:pt>
                <c:pt idx="1">
                  <c:v>25514</c:v>
                </c:pt>
                <c:pt idx="2">
                  <c:v>25877</c:v>
                </c:pt>
                <c:pt idx="3">
                  <c:v>27673</c:v>
                </c:pt>
                <c:pt idx="4">
                  <c:v>30547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A-4B9B-A4A5-0F51213CA65A}"/>
            </c:ext>
          </c:extLst>
        </c:ser>
        <c:ser>
          <c:idx val="3"/>
          <c:order val="3"/>
          <c:tx>
            <c:strRef>
              <c:f>'Table 12.19'!$S$12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12.19'!$V$12:$Z$12</c:f>
              <c:numCache>
                <c:formatCode>#,##0</c:formatCode>
                <c:ptCount val="5"/>
                <c:pt idx="0">
                  <c:v>3527</c:v>
                </c:pt>
                <c:pt idx="1">
                  <c:v>3537</c:v>
                </c:pt>
                <c:pt idx="2">
                  <c:v>3674</c:v>
                </c:pt>
                <c:pt idx="3">
                  <c:v>3862</c:v>
                </c:pt>
                <c:pt idx="4">
                  <c:v>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A-4B9B-A4A5-0F51213C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12.19'!$S$1</c:f>
              <c:strCache>
                <c:ptCount val="1"/>
                <c:pt idx="0">
                  <c:v>Kingborough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12.19'!$AB$15:$AB$33</c:f>
              <c:numCache>
                <c:formatCode>0.0%</c:formatCode>
                <c:ptCount val="19"/>
                <c:pt idx="0">
                  <c:v>4.3585502452047245E-2</c:v>
                </c:pt>
                <c:pt idx="1">
                  <c:v>2.5536113287484403E-3</c:v>
                </c:pt>
                <c:pt idx="2">
                  <c:v>4.6661443370766956E-2</c:v>
                </c:pt>
                <c:pt idx="3">
                  <c:v>1.2826093264850121E-2</c:v>
                </c:pt>
                <c:pt idx="4">
                  <c:v>6.5755491715272341E-2</c:v>
                </c:pt>
                <c:pt idx="5">
                  <c:v>1.6598473636864862E-2</c:v>
                </c:pt>
                <c:pt idx="6">
                  <c:v>8.2295928731029283E-2</c:v>
                </c:pt>
                <c:pt idx="7">
                  <c:v>7.9800354023388753E-2</c:v>
                </c:pt>
                <c:pt idx="8">
                  <c:v>2.5652186529700242E-2</c:v>
                </c:pt>
                <c:pt idx="9">
                  <c:v>1.2681001712080323E-2</c:v>
                </c:pt>
                <c:pt idx="10">
                  <c:v>3.0295116218333768E-2</c:v>
                </c:pt>
                <c:pt idx="11">
                  <c:v>1.4218972171440178E-2</c:v>
                </c:pt>
                <c:pt idx="12">
                  <c:v>7.599895534082006E-2</c:v>
                </c:pt>
                <c:pt idx="13">
                  <c:v>5.5483009779170658E-2</c:v>
                </c:pt>
                <c:pt idx="14">
                  <c:v>8.8389773947360778E-2</c:v>
                </c:pt>
                <c:pt idx="15">
                  <c:v>0.1171469197063347</c:v>
                </c:pt>
                <c:pt idx="16">
                  <c:v>0.14187052029830824</c:v>
                </c:pt>
                <c:pt idx="17">
                  <c:v>2.692899219407446E-2</c:v>
                </c:pt>
                <c:pt idx="18">
                  <c:v>3.6563071297989032E-2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44A2-910C-B8892960CDE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D-44A2-910C-B8892960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12.19'!$Z$44:$Z$60</c:f>
              <c:numCache>
                <c:formatCode>#,##0</c:formatCode>
                <c:ptCount val="17"/>
                <c:pt idx="0">
                  <c:v>18</c:v>
                </c:pt>
                <c:pt idx="1">
                  <c:v>410</c:v>
                </c:pt>
                <c:pt idx="2">
                  <c:v>1020</c:v>
                </c:pt>
                <c:pt idx="3">
                  <c:v>1290</c:v>
                </c:pt>
                <c:pt idx="4">
                  <c:v>2092</c:v>
                </c:pt>
                <c:pt idx="5">
                  <c:v>2082</c:v>
                </c:pt>
                <c:pt idx="6">
                  <c:v>1800</c:v>
                </c:pt>
                <c:pt idx="7">
                  <c:v>1654</c:v>
                </c:pt>
                <c:pt idx="8">
                  <c:v>1461</c:v>
                </c:pt>
                <c:pt idx="9">
                  <c:v>1474</c:v>
                </c:pt>
                <c:pt idx="10">
                  <c:v>1157</c:v>
                </c:pt>
                <c:pt idx="11">
                  <c:v>1065</c:v>
                </c:pt>
                <c:pt idx="12">
                  <c:v>625</c:v>
                </c:pt>
                <c:pt idx="13">
                  <c:v>284</c:v>
                </c:pt>
                <c:pt idx="14">
                  <c:v>130</c:v>
                </c:pt>
                <c:pt idx="15">
                  <c:v>29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E-48B4-A23B-C9E71E069A7E}"/>
            </c:ext>
          </c:extLst>
        </c:ser>
        <c:ser>
          <c:idx val="1"/>
          <c:order val="1"/>
          <c:tx>
            <c:strRef>
              <c:f>'Table 12.19'!$S$62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12.19'!$Z$63:$Z$79</c:f>
              <c:numCache>
                <c:formatCode>#,##0</c:formatCode>
                <c:ptCount val="17"/>
                <c:pt idx="0">
                  <c:v>35</c:v>
                </c:pt>
                <c:pt idx="1">
                  <c:v>518</c:v>
                </c:pt>
                <c:pt idx="2">
                  <c:v>1042</c:v>
                </c:pt>
                <c:pt idx="3">
                  <c:v>1452</c:v>
                </c:pt>
                <c:pt idx="4">
                  <c:v>1927</c:v>
                </c:pt>
                <c:pt idx="5">
                  <c:v>1997</c:v>
                </c:pt>
                <c:pt idx="6">
                  <c:v>1973</c:v>
                </c:pt>
                <c:pt idx="7">
                  <c:v>1855</c:v>
                </c:pt>
                <c:pt idx="8">
                  <c:v>1773</c:v>
                </c:pt>
                <c:pt idx="9">
                  <c:v>1712</c:v>
                </c:pt>
                <c:pt idx="10">
                  <c:v>1418</c:v>
                </c:pt>
                <c:pt idx="11">
                  <c:v>1164</c:v>
                </c:pt>
                <c:pt idx="12">
                  <c:v>623</c:v>
                </c:pt>
                <c:pt idx="13">
                  <c:v>216</c:v>
                </c:pt>
                <c:pt idx="14">
                  <c:v>72</c:v>
                </c:pt>
                <c:pt idx="15">
                  <c:v>32</c:v>
                </c:pt>
                <c:pt idx="1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E-48B4-A23B-C9E71E06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12.19'!$Z$83:$Z$90</c:f>
              <c:numCache>
                <c:formatCode>#,##0</c:formatCode>
                <c:ptCount val="8"/>
                <c:pt idx="0">
                  <c:v>1409</c:v>
                </c:pt>
                <c:pt idx="1">
                  <c:v>2262</c:v>
                </c:pt>
                <c:pt idx="2">
                  <c:v>1922</c:v>
                </c:pt>
                <c:pt idx="3">
                  <c:v>842</c:v>
                </c:pt>
                <c:pt idx="4">
                  <c:v>671</c:v>
                </c:pt>
                <c:pt idx="5">
                  <c:v>623</c:v>
                </c:pt>
                <c:pt idx="6">
                  <c:v>488</c:v>
                </c:pt>
                <c:pt idx="7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D-40A8-B680-21B07ACFEC41}"/>
            </c:ext>
          </c:extLst>
        </c:ser>
        <c:ser>
          <c:idx val="1"/>
          <c:order val="1"/>
          <c:tx>
            <c:strRef>
              <c:f>'Table 12.19'!$S$92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12.19'!$Z$93:$Z$100</c:f>
              <c:numCache>
                <c:formatCode>#,##0</c:formatCode>
                <c:ptCount val="8"/>
                <c:pt idx="0">
                  <c:v>1077</c:v>
                </c:pt>
                <c:pt idx="1">
                  <c:v>3151</c:v>
                </c:pt>
                <c:pt idx="2">
                  <c:v>434</c:v>
                </c:pt>
                <c:pt idx="3">
                  <c:v>1724</c:v>
                </c:pt>
                <c:pt idx="4">
                  <c:v>2043</c:v>
                </c:pt>
                <c:pt idx="5">
                  <c:v>998</c:v>
                </c:pt>
                <c:pt idx="6">
                  <c:v>57</c:v>
                </c:pt>
                <c:pt idx="7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D-40A8-B680-21B07ACF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12.2'!$Z$83:$Z$90</c:f>
              <c:numCache>
                <c:formatCode>#,##0</c:formatCode>
                <c:ptCount val="8"/>
                <c:pt idx="0">
                  <c:v>438</c:v>
                </c:pt>
                <c:pt idx="1">
                  <c:v>327</c:v>
                </c:pt>
                <c:pt idx="2">
                  <c:v>1211</c:v>
                </c:pt>
                <c:pt idx="3">
                  <c:v>343</c:v>
                </c:pt>
                <c:pt idx="4">
                  <c:v>268</c:v>
                </c:pt>
                <c:pt idx="5">
                  <c:v>319</c:v>
                </c:pt>
                <c:pt idx="6">
                  <c:v>654</c:v>
                </c:pt>
                <c:pt idx="7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3-4FD0-BE71-93F46A08C73A}"/>
            </c:ext>
          </c:extLst>
        </c:ser>
        <c:ser>
          <c:idx val="1"/>
          <c:order val="1"/>
          <c:tx>
            <c:strRef>
              <c:f>'Table 12.2'!$S$92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12.2'!$Z$93:$Z$100</c:f>
              <c:numCache>
                <c:formatCode>#,##0</c:formatCode>
                <c:ptCount val="8"/>
                <c:pt idx="0">
                  <c:v>379</c:v>
                </c:pt>
                <c:pt idx="1">
                  <c:v>590</c:v>
                </c:pt>
                <c:pt idx="2">
                  <c:v>213</c:v>
                </c:pt>
                <c:pt idx="3">
                  <c:v>1107</c:v>
                </c:pt>
                <c:pt idx="4">
                  <c:v>964</c:v>
                </c:pt>
                <c:pt idx="5">
                  <c:v>649</c:v>
                </c:pt>
                <c:pt idx="6">
                  <c:v>55</c:v>
                </c:pt>
                <c:pt idx="7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3-4FD0-BE71-93F46A08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12.19'!$S$1</c:f>
              <c:strCache>
                <c:ptCount val="1"/>
                <c:pt idx="0">
                  <c:v>Kingborough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12.19'!$V$8:$Z$8</c:f>
              <c:numCache>
                <c:formatCode>#,##0</c:formatCode>
                <c:ptCount val="5"/>
                <c:pt idx="0">
                  <c:v>41364</c:v>
                </c:pt>
                <c:pt idx="1">
                  <c:v>43961</c:v>
                </c:pt>
                <c:pt idx="2">
                  <c:v>43967.54</c:v>
                </c:pt>
                <c:pt idx="3">
                  <c:v>44652</c:v>
                </c:pt>
                <c:pt idx="4">
                  <c:v>44437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1-44BD-8E5C-B92B1572359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1-44BD-8E5C-B92B1572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12.20'!$S$4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12.20'!$U$4:$Y$4</c:f>
              <c:numCache>
                <c:formatCode>#,##0</c:formatCode>
                <c:ptCount val="5"/>
                <c:pt idx="1">
                  <c:v>8479</c:v>
                </c:pt>
                <c:pt idx="2">
                  <c:v>8570</c:v>
                </c:pt>
                <c:pt idx="3">
                  <c:v>8867</c:v>
                </c:pt>
                <c:pt idx="4">
                  <c:v>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A-4C38-88E3-8E6C8E543ECE}"/>
            </c:ext>
          </c:extLst>
        </c:ser>
        <c:ser>
          <c:idx val="1"/>
          <c:order val="1"/>
          <c:tx>
            <c:strRef>
              <c:f>'Table 12.20'!$S$7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12.20'!$U$7:$Y$7</c:f>
              <c:numCache>
                <c:formatCode>#,##0</c:formatCode>
                <c:ptCount val="5"/>
                <c:pt idx="1">
                  <c:v>6081</c:v>
                </c:pt>
                <c:pt idx="2">
                  <c:v>6096</c:v>
                </c:pt>
                <c:pt idx="3">
                  <c:v>6372</c:v>
                </c:pt>
                <c:pt idx="4">
                  <c:v>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A-4C38-88E3-8E6C8E543ECE}"/>
            </c:ext>
          </c:extLst>
        </c:ser>
        <c:ser>
          <c:idx val="2"/>
          <c:order val="2"/>
          <c:tx>
            <c:strRef>
              <c:f>'Table 12.20'!$S$11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12.20'!$U$11:$Y$11</c:f>
              <c:numCache>
                <c:formatCode>#,##0</c:formatCode>
                <c:ptCount val="5"/>
                <c:pt idx="1">
                  <c:v>7403</c:v>
                </c:pt>
                <c:pt idx="2">
                  <c:v>7560</c:v>
                </c:pt>
                <c:pt idx="3">
                  <c:v>7785</c:v>
                </c:pt>
                <c:pt idx="4">
                  <c:v>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A-4C38-88E3-8E6C8E543ECE}"/>
            </c:ext>
          </c:extLst>
        </c:ser>
        <c:ser>
          <c:idx val="3"/>
          <c:order val="3"/>
          <c:tx>
            <c:strRef>
              <c:f>'Table 12.20'!$S$12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12.20'!$U$12:$Y$12</c:f>
              <c:numCache>
                <c:formatCode>#,##0</c:formatCode>
                <c:ptCount val="5"/>
                <c:pt idx="1">
                  <c:v>1077</c:v>
                </c:pt>
                <c:pt idx="2">
                  <c:v>1011</c:v>
                </c:pt>
                <c:pt idx="3">
                  <c:v>1079</c:v>
                </c:pt>
                <c:pt idx="4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A-4C38-88E3-8E6C8E54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12.20'!$S$1</c:f>
              <c:strCache>
                <c:ptCount val="1"/>
                <c:pt idx="0">
                  <c:v>Latrobe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12.20'!$S$15:$S$33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12.20'!$AB$15:$AB$33</c:f>
              <c:numCache>
                <c:formatCode>0.0%</c:formatCode>
                <c:ptCount val="19"/>
                <c:pt idx="0">
                  <c:v>6.5017030655179317E-2</c:v>
                </c:pt>
                <c:pt idx="1">
                  <c:v>1.7231015828491285E-2</c:v>
                </c:pt>
                <c:pt idx="2">
                  <c:v>6.8924063313965139E-2</c:v>
                </c:pt>
                <c:pt idx="3">
                  <c:v>8.0144259667401328E-3</c:v>
                </c:pt>
                <c:pt idx="4">
                  <c:v>8.2748948106591863E-2</c:v>
                </c:pt>
                <c:pt idx="5">
                  <c:v>2.7148867962332197E-2</c:v>
                </c:pt>
                <c:pt idx="6">
                  <c:v>8.7357243037467447E-2</c:v>
                </c:pt>
                <c:pt idx="7">
                  <c:v>5.9907834101382486E-2</c:v>
                </c:pt>
                <c:pt idx="8">
                  <c:v>5.6000801442596677E-2</c:v>
                </c:pt>
                <c:pt idx="9">
                  <c:v>6.7120817471448607E-3</c:v>
                </c:pt>
                <c:pt idx="10">
                  <c:v>2.2941294329793627E-2</c:v>
                </c:pt>
                <c:pt idx="11">
                  <c:v>1.2221999599278702E-2</c:v>
                </c:pt>
                <c:pt idx="12">
                  <c:v>3.4962933279903824E-2</c:v>
                </c:pt>
                <c:pt idx="13">
                  <c:v>7.513524343818874E-2</c:v>
                </c:pt>
                <c:pt idx="14">
                  <c:v>4.2476457623722701E-2</c:v>
                </c:pt>
                <c:pt idx="15">
                  <c:v>8.3850931677018639E-2</c:v>
                </c:pt>
                <c:pt idx="16">
                  <c:v>0.14435984772590663</c:v>
                </c:pt>
                <c:pt idx="17">
                  <c:v>1.813263874974955E-2</c:v>
                </c:pt>
                <c:pt idx="18">
                  <c:v>4.067321178120617E-2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D-4A55-8D8A-2CEEBEB6F10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D-4A55-8D8A-2CEEBEB6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12.20'!$S$43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12.20'!$Y$44:$Y$60</c:f>
              <c:numCache>
                <c:formatCode>#,##0</c:formatCode>
                <c:ptCount val="17"/>
                <c:pt idx="0">
                  <c:v>10</c:v>
                </c:pt>
                <c:pt idx="1">
                  <c:v>150</c:v>
                </c:pt>
                <c:pt idx="2">
                  <c:v>292</c:v>
                </c:pt>
                <c:pt idx="3">
                  <c:v>352</c:v>
                </c:pt>
                <c:pt idx="4">
                  <c:v>513</c:v>
                </c:pt>
                <c:pt idx="5">
                  <c:v>458</c:v>
                </c:pt>
                <c:pt idx="6">
                  <c:v>444</c:v>
                </c:pt>
                <c:pt idx="7">
                  <c:v>370</c:v>
                </c:pt>
                <c:pt idx="8">
                  <c:v>479</c:v>
                </c:pt>
                <c:pt idx="9">
                  <c:v>416</c:v>
                </c:pt>
                <c:pt idx="10">
                  <c:v>462</c:v>
                </c:pt>
                <c:pt idx="11">
                  <c:v>396</c:v>
                </c:pt>
                <c:pt idx="12">
                  <c:v>241</c:v>
                </c:pt>
                <c:pt idx="13">
                  <c:v>103</c:v>
                </c:pt>
                <c:pt idx="14">
                  <c:v>39</c:v>
                </c:pt>
                <c:pt idx="15">
                  <c:v>15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0-4ED4-8D2D-6189F9E06625}"/>
            </c:ext>
          </c:extLst>
        </c:ser>
        <c:ser>
          <c:idx val="1"/>
          <c:order val="1"/>
          <c:tx>
            <c:strRef>
              <c:f>'Table 12.20'!$S$62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12.20'!$Y$63:$Y$79</c:f>
              <c:numCache>
                <c:formatCode>#,##0</c:formatCode>
                <c:ptCount val="17"/>
                <c:pt idx="0">
                  <c:v>12</c:v>
                </c:pt>
                <c:pt idx="1">
                  <c:v>157</c:v>
                </c:pt>
                <c:pt idx="2">
                  <c:v>326</c:v>
                </c:pt>
                <c:pt idx="3">
                  <c:v>407</c:v>
                </c:pt>
                <c:pt idx="4">
                  <c:v>468</c:v>
                </c:pt>
                <c:pt idx="5">
                  <c:v>474</c:v>
                </c:pt>
                <c:pt idx="6">
                  <c:v>400</c:v>
                </c:pt>
                <c:pt idx="7">
                  <c:v>391</c:v>
                </c:pt>
                <c:pt idx="8">
                  <c:v>451</c:v>
                </c:pt>
                <c:pt idx="9">
                  <c:v>526</c:v>
                </c:pt>
                <c:pt idx="10">
                  <c:v>483</c:v>
                </c:pt>
                <c:pt idx="11">
                  <c:v>368</c:v>
                </c:pt>
                <c:pt idx="12">
                  <c:v>184</c:v>
                </c:pt>
                <c:pt idx="13">
                  <c:v>65</c:v>
                </c:pt>
                <c:pt idx="14">
                  <c:v>24</c:v>
                </c:pt>
                <c:pt idx="15">
                  <c:v>6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0-4ED4-8D2D-6189F9E0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12.20'!$S$82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12.20'!$Y$83:$Y$90</c:f>
              <c:numCache>
                <c:formatCode>#,##0</c:formatCode>
                <c:ptCount val="8"/>
                <c:pt idx="0">
                  <c:v>357</c:v>
                </c:pt>
                <c:pt idx="1">
                  <c:v>269</c:v>
                </c:pt>
                <c:pt idx="2">
                  <c:v>735</c:v>
                </c:pt>
                <c:pt idx="3">
                  <c:v>207</c:v>
                </c:pt>
                <c:pt idx="4">
                  <c:v>94</c:v>
                </c:pt>
                <c:pt idx="5">
                  <c:v>136</c:v>
                </c:pt>
                <c:pt idx="6">
                  <c:v>462</c:v>
                </c:pt>
                <c:pt idx="7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7-4F7E-BACA-64C7F9347142}"/>
            </c:ext>
          </c:extLst>
        </c:ser>
        <c:ser>
          <c:idx val="1"/>
          <c:order val="1"/>
          <c:tx>
            <c:strRef>
              <c:f>'Table 12.20'!$S$92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12.20'!$Y$93:$Y$100</c:f>
              <c:numCache>
                <c:formatCode>#,##0</c:formatCode>
                <c:ptCount val="8"/>
                <c:pt idx="0">
                  <c:v>207</c:v>
                </c:pt>
                <c:pt idx="1">
                  <c:v>537</c:v>
                </c:pt>
                <c:pt idx="2">
                  <c:v>109</c:v>
                </c:pt>
                <c:pt idx="3">
                  <c:v>583</c:v>
                </c:pt>
                <c:pt idx="4">
                  <c:v>459</c:v>
                </c:pt>
                <c:pt idx="5">
                  <c:v>411</c:v>
                </c:pt>
                <c:pt idx="6">
                  <c:v>31</c:v>
                </c:pt>
                <c:pt idx="7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7-4F7E-BACA-64C7F934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12.20'!$S$1</c:f>
              <c:strCache>
                <c:ptCount val="1"/>
                <c:pt idx="0">
                  <c:v>Latrobe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12.20'!$U$8:$Y$8</c:f>
              <c:numCache>
                <c:formatCode>#,##0</c:formatCode>
                <c:ptCount val="5"/>
                <c:pt idx="1">
                  <c:v>40236.5</c:v>
                </c:pt>
                <c:pt idx="2">
                  <c:v>41879.78</c:v>
                </c:pt>
                <c:pt idx="3">
                  <c:v>42221.33</c:v>
                </c:pt>
                <c:pt idx="4">
                  <c:v>43811.23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3D8-B901-12BFE5FAA8D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B-43D8-B901-12BFE5FA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12.20'!$S$4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12.20'!$V$4:$Z$4</c:f>
              <c:numCache>
                <c:formatCode>#,##0</c:formatCode>
                <c:ptCount val="5"/>
                <c:pt idx="0">
                  <c:v>8479</c:v>
                </c:pt>
                <c:pt idx="1">
                  <c:v>8570</c:v>
                </c:pt>
                <c:pt idx="2">
                  <c:v>8867</c:v>
                </c:pt>
                <c:pt idx="3">
                  <c:v>9504</c:v>
                </c:pt>
                <c:pt idx="4">
                  <c:v>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2-4FBD-99EB-C19A4652F650}"/>
            </c:ext>
          </c:extLst>
        </c:ser>
        <c:ser>
          <c:idx val="1"/>
          <c:order val="1"/>
          <c:tx>
            <c:strRef>
              <c:f>'Table 12.20'!$S$7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12.20'!$V$7:$Z$7</c:f>
              <c:numCache>
                <c:formatCode>#,##0</c:formatCode>
                <c:ptCount val="5"/>
                <c:pt idx="0">
                  <c:v>6081</c:v>
                </c:pt>
                <c:pt idx="1">
                  <c:v>6096</c:v>
                </c:pt>
                <c:pt idx="2">
                  <c:v>6372</c:v>
                </c:pt>
                <c:pt idx="3">
                  <c:v>6558</c:v>
                </c:pt>
                <c:pt idx="4">
                  <c:v>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2-4FBD-99EB-C19A4652F650}"/>
            </c:ext>
          </c:extLst>
        </c:ser>
        <c:ser>
          <c:idx val="2"/>
          <c:order val="2"/>
          <c:tx>
            <c:strRef>
              <c:f>'Table 12.20'!$S$11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12.20'!$V$11:$Z$11</c:f>
              <c:numCache>
                <c:formatCode>#,##0</c:formatCode>
                <c:ptCount val="5"/>
                <c:pt idx="0">
                  <c:v>7403</c:v>
                </c:pt>
                <c:pt idx="1">
                  <c:v>7560</c:v>
                </c:pt>
                <c:pt idx="2">
                  <c:v>7785</c:v>
                </c:pt>
                <c:pt idx="3">
                  <c:v>8393</c:v>
                </c:pt>
                <c:pt idx="4">
                  <c:v>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2-4FBD-99EB-C19A4652F650}"/>
            </c:ext>
          </c:extLst>
        </c:ser>
        <c:ser>
          <c:idx val="3"/>
          <c:order val="3"/>
          <c:tx>
            <c:strRef>
              <c:f>'Table 12.20'!$S$12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12.20'!$V$12:$Z$12</c:f>
              <c:numCache>
                <c:formatCode>#,##0</c:formatCode>
                <c:ptCount val="5"/>
                <c:pt idx="0">
                  <c:v>1077</c:v>
                </c:pt>
                <c:pt idx="1">
                  <c:v>1011</c:v>
                </c:pt>
                <c:pt idx="2">
                  <c:v>1079</c:v>
                </c:pt>
                <c:pt idx="3">
                  <c:v>1111</c:v>
                </c:pt>
                <c:pt idx="4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2-4FBD-99EB-C19A4652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12.20'!$S$1</c:f>
              <c:strCache>
                <c:ptCount val="1"/>
                <c:pt idx="0">
                  <c:v>Latrobe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12.20'!$S$15:$S$33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12.20'!$AB$15:$AB$33</c:f>
              <c:numCache>
                <c:formatCode>0.0%</c:formatCode>
                <c:ptCount val="19"/>
                <c:pt idx="0">
                  <c:v>6.5017030655179317E-2</c:v>
                </c:pt>
                <c:pt idx="1">
                  <c:v>1.7231015828491285E-2</c:v>
                </c:pt>
                <c:pt idx="2">
                  <c:v>6.8924063313965139E-2</c:v>
                </c:pt>
                <c:pt idx="3">
                  <c:v>8.0144259667401328E-3</c:v>
                </c:pt>
                <c:pt idx="4">
                  <c:v>8.2748948106591863E-2</c:v>
                </c:pt>
                <c:pt idx="5">
                  <c:v>2.7148867962332197E-2</c:v>
                </c:pt>
                <c:pt idx="6">
                  <c:v>8.7357243037467447E-2</c:v>
                </c:pt>
                <c:pt idx="7">
                  <c:v>5.9907834101382486E-2</c:v>
                </c:pt>
                <c:pt idx="8">
                  <c:v>5.6000801442596677E-2</c:v>
                </c:pt>
                <c:pt idx="9">
                  <c:v>6.7120817471448607E-3</c:v>
                </c:pt>
                <c:pt idx="10">
                  <c:v>2.2941294329793627E-2</c:v>
                </c:pt>
                <c:pt idx="11">
                  <c:v>1.2221999599278702E-2</c:v>
                </c:pt>
                <c:pt idx="12">
                  <c:v>3.4962933279903824E-2</c:v>
                </c:pt>
                <c:pt idx="13">
                  <c:v>7.513524343818874E-2</c:v>
                </c:pt>
                <c:pt idx="14">
                  <c:v>4.2476457623722701E-2</c:v>
                </c:pt>
                <c:pt idx="15">
                  <c:v>8.3850931677018639E-2</c:v>
                </c:pt>
                <c:pt idx="16">
                  <c:v>0.14435984772590663</c:v>
                </c:pt>
                <c:pt idx="17">
                  <c:v>1.813263874974955E-2</c:v>
                </c:pt>
                <c:pt idx="18">
                  <c:v>4.067321178120617E-2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C04-B1BB-5AB835B2302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C04-B1BB-5AB835B2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12.20'!$S$43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12.20'!$Z$44:$Z$60</c:f>
              <c:numCache>
                <c:formatCode>#,##0</c:formatCode>
                <c:ptCount val="17"/>
                <c:pt idx="0">
                  <c:v>10</c:v>
                </c:pt>
                <c:pt idx="1">
                  <c:v>158</c:v>
                </c:pt>
                <c:pt idx="2">
                  <c:v>283</c:v>
                </c:pt>
                <c:pt idx="3">
                  <c:v>374</c:v>
                </c:pt>
                <c:pt idx="4">
                  <c:v>564</c:v>
                </c:pt>
                <c:pt idx="5">
                  <c:v>529</c:v>
                </c:pt>
                <c:pt idx="6">
                  <c:v>509</c:v>
                </c:pt>
                <c:pt idx="7">
                  <c:v>383</c:v>
                </c:pt>
                <c:pt idx="8">
                  <c:v>479</c:v>
                </c:pt>
                <c:pt idx="9">
                  <c:v>445</c:v>
                </c:pt>
                <c:pt idx="10">
                  <c:v>482</c:v>
                </c:pt>
                <c:pt idx="11">
                  <c:v>386</c:v>
                </c:pt>
                <c:pt idx="12">
                  <c:v>240</c:v>
                </c:pt>
                <c:pt idx="13">
                  <c:v>120</c:v>
                </c:pt>
                <c:pt idx="14">
                  <c:v>46</c:v>
                </c:pt>
                <c:pt idx="15">
                  <c:v>22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B-4463-AB40-B357B304287C}"/>
            </c:ext>
          </c:extLst>
        </c:ser>
        <c:ser>
          <c:idx val="1"/>
          <c:order val="1"/>
          <c:tx>
            <c:strRef>
              <c:f>'Table 12.20'!$S$62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12.20'!$Z$63:$Z$79</c:f>
              <c:numCache>
                <c:formatCode>#,##0</c:formatCode>
                <c:ptCount val="17"/>
                <c:pt idx="0">
                  <c:v>12</c:v>
                </c:pt>
                <c:pt idx="1">
                  <c:v>191</c:v>
                </c:pt>
                <c:pt idx="2">
                  <c:v>325</c:v>
                </c:pt>
                <c:pt idx="3">
                  <c:v>406</c:v>
                </c:pt>
                <c:pt idx="4">
                  <c:v>521</c:v>
                </c:pt>
                <c:pt idx="5">
                  <c:v>451</c:v>
                </c:pt>
                <c:pt idx="6">
                  <c:v>401</c:v>
                </c:pt>
                <c:pt idx="7">
                  <c:v>451</c:v>
                </c:pt>
                <c:pt idx="8">
                  <c:v>434</c:v>
                </c:pt>
                <c:pt idx="9">
                  <c:v>579</c:v>
                </c:pt>
                <c:pt idx="10">
                  <c:v>460</c:v>
                </c:pt>
                <c:pt idx="11">
                  <c:v>413</c:v>
                </c:pt>
                <c:pt idx="12">
                  <c:v>208</c:v>
                </c:pt>
                <c:pt idx="13">
                  <c:v>63</c:v>
                </c:pt>
                <c:pt idx="14">
                  <c:v>27</c:v>
                </c:pt>
                <c:pt idx="15">
                  <c:v>9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B-4463-AB40-B357B304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12.20'!$S$82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12.20'!$Z$83:$Z$90</c:f>
              <c:numCache>
                <c:formatCode>#,##0</c:formatCode>
                <c:ptCount val="8"/>
                <c:pt idx="0">
                  <c:v>348</c:v>
                </c:pt>
                <c:pt idx="1">
                  <c:v>297</c:v>
                </c:pt>
                <c:pt idx="2">
                  <c:v>779</c:v>
                </c:pt>
                <c:pt idx="3">
                  <c:v>210</c:v>
                </c:pt>
                <c:pt idx="4">
                  <c:v>96</c:v>
                </c:pt>
                <c:pt idx="5">
                  <c:v>137</c:v>
                </c:pt>
                <c:pt idx="6">
                  <c:v>455</c:v>
                </c:pt>
                <c:pt idx="7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ECA-93CB-B26FB4C9A8EE}"/>
            </c:ext>
          </c:extLst>
        </c:ser>
        <c:ser>
          <c:idx val="1"/>
          <c:order val="1"/>
          <c:tx>
            <c:strRef>
              <c:f>'Table 12.20'!$S$92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12.20'!$Z$93:$Z$100</c:f>
              <c:numCache>
                <c:formatCode>#,##0</c:formatCode>
                <c:ptCount val="8"/>
                <c:pt idx="0">
                  <c:v>208</c:v>
                </c:pt>
                <c:pt idx="1">
                  <c:v>569</c:v>
                </c:pt>
                <c:pt idx="2">
                  <c:v>121</c:v>
                </c:pt>
                <c:pt idx="3">
                  <c:v>605</c:v>
                </c:pt>
                <c:pt idx="4">
                  <c:v>491</c:v>
                </c:pt>
                <c:pt idx="5">
                  <c:v>414</c:v>
                </c:pt>
                <c:pt idx="6">
                  <c:v>32</c:v>
                </c:pt>
                <c:pt idx="7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D-4ECA-93CB-B26FB4C9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12.1'!$S$1</c:f>
              <c:strCache>
                <c:ptCount val="1"/>
                <c:pt idx="0">
                  <c:v>Break O'Day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12.1'!$AB$15:$AB$33</c:f>
              <c:numCache>
                <c:formatCode>0.0%</c:formatCode>
                <c:ptCount val="19"/>
                <c:pt idx="0">
                  <c:v>8.0393765381460217E-2</c:v>
                </c:pt>
                <c:pt idx="1">
                  <c:v>8.2034454470877767E-3</c:v>
                </c:pt>
                <c:pt idx="2">
                  <c:v>4.8605414273995076E-2</c:v>
                </c:pt>
                <c:pt idx="3">
                  <c:v>5.5373256767842494E-3</c:v>
                </c:pt>
                <c:pt idx="4">
                  <c:v>7.0139458572600497E-2</c:v>
                </c:pt>
                <c:pt idx="5">
                  <c:v>1.5381460213289582E-2</c:v>
                </c:pt>
                <c:pt idx="6">
                  <c:v>9.3109105824446273E-2</c:v>
                </c:pt>
                <c:pt idx="7">
                  <c:v>0.15073831009023789</c:v>
                </c:pt>
                <c:pt idx="8">
                  <c:v>2.8917145200984415E-2</c:v>
                </c:pt>
                <c:pt idx="9">
                  <c:v>4.9220672682526662E-3</c:v>
                </c:pt>
                <c:pt idx="10">
                  <c:v>2.4405250205086135E-2</c:v>
                </c:pt>
                <c:pt idx="11">
                  <c:v>1.9688269073010665E-2</c:v>
                </c:pt>
                <c:pt idx="12">
                  <c:v>5.6808859721082856E-2</c:v>
                </c:pt>
                <c:pt idx="13">
                  <c:v>5.3322395406070547E-2</c:v>
                </c:pt>
                <c:pt idx="14">
                  <c:v>5.434782608695652E-2</c:v>
                </c:pt>
                <c:pt idx="15">
                  <c:v>6.6447908121410992E-2</c:v>
                </c:pt>
                <c:pt idx="16">
                  <c:v>0.11505332239540607</c:v>
                </c:pt>
                <c:pt idx="17">
                  <c:v>1.3740771123872026E-2</c:v>
                </c:pt>
                <c:pt idx="18">
                  <c:v>3.3018867924528301E-2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A6B-A4FE-79BEA3132D02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7-4A6B-A4FE-79BEA313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12.2'!$S$1</c:f>
              <c:strCache>
                <c:ptCount val="1"/>
                <c:pt idx="0">
                  <c:v>Brighton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12.2'!$V$8:$Z$8</c:f>
              <c:numCache>
                <c:formatCode>#,##0</c:formatCode>
                <c:ptCount val="5"/>
                <c:pt idx="0">
                  <c:v>41600</c:v>
                </c:pt>
                <c:pt idx="1">
                  <c:v>43845</c:v>
                </c:pt>
                <c:pt idx="2">
                  <c:v>44579.86</c:v>
                </c:pt>
                <c:pt idx="3">
                  <c:v>45723.31</c:v>
                </c:pt>
                <c:pt idx="4">
                  <c:v>45148.5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E-44DD-A3FE-26C78238EB3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E-44DD-A3FE-26C78238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12.20'!$S$1</c:f>
              <c:strCache>
                <c:ptCount val="1"/>
                <c:pt idx="0">
                  <c:v>Latrobe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12.20'!$V$8:$Z$8</c:f>
              <c:numCache>
                <c:formatCode>#,##0</c:formatCode>
                <c:ptCount val="5"/>
                <c:pt idx="0">
                  <c:v>40236.5</c:v>
                </c:pt>
                <c:pt idx="1">
                  <c:v>41879.78</c:v>
                </c:pt>
                <c:pt idx="2">
                  <c:v>42221.33</c:v>
                </c:pt>
                <c:pt idx="3">
                  <c:v>43811.23</c:v>
                </c:pt>
                <c:pt idx="4">
                  <c:v>43601.74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2-43BD-B69E-E35A3611DA3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2-43BD-B69E-E35A3611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12.21'!$U$4:$Y$4</c:f>
              <c:numCache>
                <c:formatCode>#,##0</c:formatCode>
                <c:ptCount val="5"/>
                <c:pt idx="1">
                  <c:v>49736</c:v>
                </c:pt>
                <c:pt idx="2">
                  <c:v>50488</c:v>
                </c:pt>
                <c:pt idx="3">
                  <c:v>52010</c:v>
                </c:pt>
                <c:pt idx="4">
                  <c:v>56182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6-4A2D-929D-61AEEA341CBE}"/>
            </c:ext>
          </c:extLst>
        </c:ser>
        <c:ser>
          <c:idx val="1"/>
          <c:order val="1"/>
          <c:tx>
            <c:strRef>
              <c:f>'Table 12.21'!$S$7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12.21'!$U$7:$Y$7</c:f>
              <c:numCache>
                <c:formatCode>#,##0</c:formatCode>
                <c:ptCount val="5"/>
                <c:pt idx="1">
                  <c:v>35050</c:v>
                </c:pt>
                <c:pt idx="2">
                  <c:v>35448</c:v>
                </c:pt>
                <c:pt idx="3">
                  <c:v>36607</c:v>
                </c:pt>
                <c:pt idx="4">
                  <c:v>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6-4A2D-929D-61AEEA341CBE}"/>
            </c:ext>
          </c:extLst>
        </c:ser>
        <c:ser>
          <c:idx val="2"/>
          <c:order val="2"/>
          <c:tx>
            <c:strRef>
              <c:f>'Table 12.21'!$S$11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12.21'!$U$11:$Y$11</c:f>
              <c:numCache>
                <c:formatCode>#,##0</c:formatCode>
                <c:ptCount val="5"/>
                <c:pt idx="1">
                  <c:v>45286</c:v>
                </c:pt>
                <c:pt idx="2">
                  <c:v>46009</c:v>
                </c:pt>
                <c:pt idx="3">
                  <c:v>47195</c:v>
                </c:pt>
                <c:pt idx="4">
                  <c:v>50881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6-4A2D-929D-61AEEA341CBE}"/>
            </c:ext>
          </c:extLst>
        </c:ser>
        <c:ser>
          <c:idx val="3"/>
          <c:order val="3"/>
          <c:tx>
            <c:strRef>
              <c:f>'Table 12.21'!$S$12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12.21'!$U$12:$Y$12</c:f>
              <c:numCache>
                <c:formatCode>#,##0</c:formatCode>
                <c:ptCount val="5"/>
                <c:pt idx="1">
                  <c:v>4449</c:v>
                </c:pt>
                <c:pt idx="2">
                  <c:v>4472</c:v>
                </c:pt>
                <c:pt idx="3">
                  <c:v>4813</c:v>
                </c:pt>
                <c:pt idx="4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6-4A2D-929D-61AEEA341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12.21'!$S$1</c:f>
              <c:strCache>
                <c:ptCount val="1"/>
                <c:pt idx="0">
                  <c:v>Launceston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12.21'!$AB$15:$AB$33</c:f>
              <c:numCache>
                <c:formatCode>0.0%</c:formatCode>
                <c:ptCount val="19"/>
                <c:pt idx="0">
                  <c:v>3.8304250777978721E-2</c:v>
                </c:pt>
                <c:pt idx="1">
                  <c:v>5.197386643205109E-3</c:v>
                </c:pt>
                <c:pt idx="2">
                  <c:v>5.4825097349169884E-2</c:v>
                </c:pt>
                <c:pt idx="3">
                  <c:v>9.0424751942910202E-3</c:v>
                </c:pt>
                <c:pt idx="4">
                  <c:v>5.9664043534222916E-2</c:v>
                </c:pt>
                <c:pt idx="5">
                  <c:v>2.8626358407872657E-2</c:v>
                </c:pt>
                <c:pt idx="6">
                  <c:v>9.9988595076331524E-2</c:v>
                </c:pt>
                <c:pt idx="7">
                  <c:v>9.3357446600518104E-2</c:v>
                </c:pt>
                <c:pt idx="8">
                  <c:v>4.3012854978249179E-2</c:v>
                </c:pt>
                <c:pt idx="9">
                  <c:v>7.6901771021718234E-3</c:v>
                </c:pt>
                <c:pt idx="10">
                  <c:v>3.442657673069717E-2</c:v>
                </c:pt>
                <c:pt idx="11">
                  <c:v>1.4875279013311175E-2</c:v>
                </c:pt>
                <c:pt idx="12">
                  <c:v>5.5981882464115222E-2</c:v>
                </c:pt>
                <c:pt idx="13">
                  <c:v>7.1394822164654509E-2</c:v>
                </c:pt>
                <c:pt idx="14">
                  <c:v>4.6727601544552522E-2</c:v>
                </c:pt>
                <c:pt idx="15">
                  <c:v>8.2376134382586313E-2</c:v>
                </c:pt>
                <c:pt idx="16">
                  <c:v>0.17219805464587712</c:v>
                </c:pt>
                <c:pt idx="17">
                  <c:v>2.1604183977711522E-2</c:v>
                </c:pt>
                <c:pt idx="18">
                  <c:v>3.7261514899718136E-2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A7C-B4D9-DB2888CCD74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A7C-B4D9-DB2888CC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12.21'!$Y$44:$Y$60</c:f>
              <c:numCache>
                <c:formatCode>#,##0</c:formatCode>
                <c:ptCount val="17"/>
                <c:pt idx="0">
                  <c:v>34</c:v>
                </c:pt>
                <c:pt idx="1">
                  <c:v>572</c:v>
                </c:pt>
                <c:pt idx="2">
                  <c:v>1385</c:v>
                </c:pt>
                <c:pt idx="3">
                  <c:v>2846</c:v>
                </c:pt>
                <c:pt idx="4">
                  <c:v>4775</c:v>
                </c:pt>
                <c:pt idx="5">
                  <c:v>3907</c:v>
                </c:pt>
                <c:pt idx="6">
                  <c:v>3011</c:v>
                </c:pt>
                <c:pt idx="7">
                  <c:v>2374</c:v>
                </c:pt>
                <c:pt idx="8">
                  <c:v>2286</c:v>
                </c:pt>
                <c:pt idx="9">
                  <c:v>2255</c:v>
                </c:pt>
                <c:pt idx="10">
                  <c:v>2035</c:v>
                </c:pt>
                <c:pt idx="11">
                  <c:v>1627</c:v>
                </c:pt>
                <c:pt idx="12">
                  <c:v>916</c:v>
                </c:pt>
                <c:pt idx="13">
                  <c:v>395</c:v>
                </c:pt>
                <c:pt idx="14">
                  <c:v>167</c:v>
                </c:pt>
                <c:pt idx="15">
                  <c:v>65</c:v>
                </c:pt>
                <c:pt idx="1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4E1B-ACE5-71C3DBCC3386}"/>
            </c:ext>
          </c:extLst>
        </c:ser>
        <c:ser>
          <c:idx val="1"/>
          <c:order val="1"/>
          <c:tx>
            <c:strRef>
              <c:f>'Table 12.21'!$S$62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12.21'!$Y$63:$Y$79</c:f>
              <c:numCache>
                <c:formatCode>#,##0</c:formatCode>
                <c:ptCount val="17"/>
                <c:pt idx="0">
                  <c:v>43</c:v>
                </c:pt>
                <c:pt idx="1">
                  <c:v>687</c:v>
                </c:pt>
                <c:pt idx="2">
                  <c:v>1769</c:v>
                </c:pt>
                <c:pt idx="3">
                  <c:v>2773</c:v>
                </c:pt>
                <c:pt idx="4">
                  <c:v>4014</c:v>
                </c:pt>
                <c:pt idx="5">
                  <c:v>3229</c:v>
                </c:pt>
                <c:pt idx="6">
                  <c:v>2566</c:v>
                </c:pt>
                <c:pt idx="7">
                  <c:v>2336</c:v>
                </c:pt>
                <c:pt idx="8">
                  <c:v>2399</c:v>
                </c:pt>
                <c:pt idx="9">
                  <c:v>2475</c:v>
                </c:pt>
                <c:pt idx="10">
                  <c:v>2215</c:v>
                </c:pt>
                <c:pt idx="11">
                  <c:v>1696</c:v>
                </c:pt>
                <c:pt idx="12">
                  <c:v>803</c:v>
                </c:pt>
                <c:pt idx="13">
                  <c:v>281</c:v>
                </c:pt>
                <c:pt idx="14">
                  <c:v>82</c:v>
                </c:pt>
                <c:pt idx="15">
                  <c:v>43</c:v>
                </c:pt>
                <c:pt idx="1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E1B-ACE5-71C3DBCC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12.21'!$Y$83:$Y$90</c:f>
              <c:numCache>
                <c:formatCode>#,##0</c:formatCode>
                <c:ptCount val="8"/>
                <c:pt idx="0">
                  <c:v>1938</c:v>
                </c:pt>
                <c:pt idx="1">
                  <c:v>2570</c:v>
                </c:pt>
                <c:pt idx="2">
                  <c:v>3205</c:v>
                </c:pt>
                <c:pt idx="3">
                  <c:v>1485</c:v>
                </c:pt>
                <c:pt idx="4">
                  <c:v>838</c:v>
                </c:pt>
                <c:pt idx="5">
                  <c:v>1263</c:v>
                </c:pt>
                <c:pt idx="6">
                  <c:v>1861</c:v>
                </c:pt>
                <c:pt idx="7">
                  <c:v>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B-44D3-B430-A1022D0A460D}"/>
            </c:ext>
          </c:extLst>
        </c:ser>
        <c:ser>
          <c:idx val="1"/>
          <c:order val="1"/>
          <c:tx>
            <c:strRef>
              <c:f>'Table 12.21'!$S$92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12.21'!$Y$93:$Y$100</c:f>
              <c:numCache>
                <c:formatCode>#,##0</c:formatCode>
                <c:ptCount val="8"/>
                <c:pt idx="0">
                  <c:v>1281</c:v>
                </c:pt>
                <c:pt idx="1">
                  <c:v>4029</c:v>
                </c:pt>
                <c:pt idx="2">
                  <c:v>639</c:v>
                </c:pt>
                <c:pt idx="3">
                  <c:v>3523</c:v>
                </c:pt>
                <c:pt idx="4">
                  <c:v>2746</c:v>
                </c:pt>
                <c:pt idx="5">
                  <c:v>1989</c:v>
                </c:pt>
                <c:pt idx="6">
                  <c:v>170</c:v>
                </c:pt>
                <c:pt idx="7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B-44D3-B430-A1022D0A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12.21'!$S$1</c:f>
              <c:strCache>
                <c:ptCount val="1"/>
                <c:pt idx="0">
                  <c:v>Launceston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12.21'!$U$8:$Y$8</c:f>
              <c:numCache>
                <c:formatCode>#,##0</c:formatCode>
                <c:ptCount val="5"/>
                <c:pt idx="1">
                  <c:v>36354.5</c:v>
                </c:pt>
                <c:pt idx="2">
                  <c:v>38189.81</c:v>
                </c:pt>
                <c:pt idx="3">
                  <c:v>37751.43</c:v>
                </c:pt>
                <c:pt idx="4">
                  <c:v>39897.06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1-4761-BB54-D478D76D8EC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1-4761-BB54-D478D76D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12.21'!$V$4:$Z$4</c:f>
              <c:numCache>
                <c:formatCode>#,##0</c:formatCode>
                <c:ptCount val="5"/>
                <c:pt idx="0">
                  <c:v>49736</c:v>
                </c:pt>
                <c:pt idx="1">
                  <c:v>50488</c:v>
                </c:pt>
                <c:pt idx="2">
                  <c:v>52010</c:v>
                </c:pt>
                <c:pt idx="3">
                  <c:v>56182</c:v>
                </c:pt>
                <c:pt idx="4">
                  <c:v>61378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4518-9086-22E4054E6025}"/>
            </c:ext>
          </c:extLst>
        </c:ser>
        <c:ser>
          <c:idx val="1"/>
          <c:order val="1"/>
          <c:tx>
            <c:strRef>
              <c:f>'Table 12.21'!$S$7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12.21'!$V$7:$Z$7</c:f>
              <c:numCache>
                <c:formatCode>#,##0</c:formatCode>
                <c:ptCount val="5"/>
                <c:pt idx="0">
                  <c:v>35050</c:v>
                </c:pt>
                <c:pt idx="1">
                  <c:v>35448</c:v>
                </c:pt>
                <c:pt idx="2">
                  <c:v>36607</c:v>
                </c:pt>
                <c:pt idx="3">
                  <c:v>37723</c:v>
                </c:pt>
                <c:pt idx="4">
                  <c:v>39445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A-4518-9086-22E4054E6025}"/>
            </c:ext>
          </c:extLst>
        </c:ser>
        <c:ser>
          <c:idx val="2"/>
          <c:order val="2"/>
          <c:tx>
            <c:strRef>
              <c:f>'Table 12.21'!$S$11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12.21'!$V$11:$Z$11</c:f>
              <c:numCache>
                <c:formatCode>#,##0</c:formatCode>
                <c:ptCount val="5"/>
                <c:pt idx="0">
                  <c:v>45286</c:v>
                </c:pt>
                <c:pt idx="1">
                  <c:v>46009</c:v>
                </c:pt>
                <c:pt idx="2">
                  <c:v>47195</c:v>
                </c:pt>
                <c:pt idx="3">
                  <c:v>50881</c:v>
                </c:pt>
                <c:pt idx="4">
                  <c:v>55831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A-4518-9086-22E4054E6025}"/>
            </c:ext>
          </c:extLst>
        </c:ser>
        <c:ser>
          <c:idx val="3"/>
          <c:order val="3"/>
          <c:tx>
            <c:strRef>
              <c:f>'Table 12.21'!$S$12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12.21'!$V$12:$Z$12</c:f>
              <c:numCache>
                <c:formatCode>#,##0</c:formatCode>
                <c:ptCount val="5"/>
                <c:pt idx="0">
                  <c:v>4449</c:v>
                </c:pt>
                <c:pt idx="1">
                  <c:v>4472</c:v>
                </c:pt>
                <c:pt idx="2">
                  <c:v>4813</c:v>
                </c:pt>
                <c:pt idx="3">
                  <c:v>5301</c:v>
                </c:pt>
                <c:pt idx="4">
                  <c:v>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A-4518-9086-22E4054E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12.21'!$S$1</c:f>
              <c:strCache>
                <c:ptCount val="1"/>
                <c:pt idx="0">
                  <c:v>Launceston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12.21'!$AB$15:$AB$33</c:f>
              <c:numCache>
                <c:formatCode>0.0%</c:formatCode>
                <c:ptCount val="19"/>
                <c:pt idx="0">
                  <c:v>3.8304250777978721E-2</c:v>
                </c:pt>
                <c:pt idx="1">
                  <c:v>5.197386643205109E-3</c:v>
                </c:pt>
                <c:pt idx="2">
                  <c:v>5.4825097349169884E-2</c:v>
                </c:pt>
                <c:pt idx="3">
                  <c:v>9.0424751942910202E-3</c:v>
                </c:pt>
                <c:pt idx="4">
                  <c:v>5.9664043534222916E-2</c:v>
                </c:pt>
                <c:pt idx="5">
                  <c:v>2.8626358407872657E-2</c:v>
                </c:pt>
                <c:pt idx="6">
                  <c:v>9.9988595076331524E-2</c:v>
                </c:pt>
                <c:pt idx="7">
                  <c:v>9.3357446600518104E-2</c:v>
                </c:pt>
                <c:pt idx="8">
                  <c:v>4.3012854978249179E-2</c:v>
                </c:pt>
                <c:pt idx="9">
                  <c:v>7.6901771021718234E-3</c:v>
                </c:pt>
                <c:pt idx="10">
                  <c:v>3.442657673069717E-2</c:v>
                </c:pt>
                <c:pt idx="11">
                  <c:v>1.4875279013311175E-2</c:v>
                </c:pt>
                <c:pt idx="12">
                  <c:v>5.5981882464115222E-2</c:v>
                </c:pt>
                <c:pt idx="13">
                  <c:v>7.1394822164654509E-2</c:v>
                </c:pt>
                <c:pt idx="14">
                  <c:v>4.6727601544552522E-2</c:v>
                </c:pt>
                <c:pt idx="15">
                  <c:v>8.2376134382586313E-2</c:v>
                </c:pt>
                <c:pt idx="16">
                  <c:v>0.17219805464587712</c:v>
                </c:pt>
                <c:pt idx="17">
                  <c:v>2.1604183977711522E-2</c:v>
                </c:pt>
                <c:pt idx="18">
                  <c:v>3.7261514899718136E-2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E-443A-A2EF-A256A08ED12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E-443A-A2EF-A256A08E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12.21'!$Z$44:$Z$60</c:f>
              <c:numCache>
                <c:formatCode>#,##0</c:formatCode>
                <c:ptCount val="17"/>
                <c:pt idx="0">
                  <c:v>44</c:v>
                </c:pt>
                <c:pt idx="1">
                  <c:v>672</c:v>
                </c:pt>
                <c:pt idx="2">
                  <c:v>1554</c:v>
                </c:pt>
                <c:pt idx="3">
                  <c:v>2934</c:v>
                </c:pt>
                <c:pt idx="4">
                  <c:v>5411</c:v>
                </c:pt>
                <c:pt idx="5">
                  <c:v>4512</c:v>
                </c:pt>
                <c:pt idx="6">
                  <c:v>3330</c:v>
                </c:pt>
                <c:pt idx="7">
                  <c:v>2565</c:v>
                </c:pt>
                <c:pt idx="8">
                  <c:v>2418</c:v>
                </c:pt>
                <c:pt idx="9">
                  <c:v>2451</c:v>
                </c:pt>
                <c:pt idx="10">
                  <c:v>2008</c:v>
                </c:pt>
                <c:pt idx="11">
                  <c:v>1752</c:v>
                </c:pt>
                <c:pt idx="12">
                  <c:v>982</c:v>
                </c:pt>
                <c:pt idx="13">
                  <c:v>418</c:v>
                </c:pt>
                <c:pt idx="14">
                  <c:v>194</c:v>
                </c:pt>
                <c:pt idx="15">
                  <c:v>50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C-4BC1-83F0-8649AA6102CB}"/>
            </c:ext>
          </c:extLst>
        </c:ser>
        <c:ser>
          <c:idx val="1"/>
          <c:order val="1"/>
          <c:tx>
            <c:strRef>
              <c:f>'Table 12.21'!$S$62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12.21'!$Z$63:$Z$79</c:f>
              <c:numCache>
                <c:formatCode>#,##0</c:formatCode>
                <c:ptCount val="17"/>
                <c:pt idx="0">
                  <c:v>53</c:v>
                </c:pt>
                <c:pt idx="1">
                  <c:v>894</c:v>
                </c:pt>
                <c:pt idx="2">
                  <c:v>1892</c:v>
                </c:pt>
                <c:pt idx="3">
                  <c:v>2950</c:v>
                </c:pt>
                <c:pt idx="4">
                  <c:v>4504</c:v>
                </c:pt>
                <c:pt idx="5">
                  <c:v>3691</c:v>
                </c:pt>
                <c:pt idx="6">
                  <c:v>2882</c:v>
                </c:pt>
                <c:pt idx="7">
                  <c:v>2636</c:v>
                </c:pt>
                <c:pt idx="8">
                  <c:v>2420</c:v>
                </c:pt>
                <c:pt idx="9">
                  <c:v>2602</c:v>
                </c:pt>
                <c:pt idx="10">
                  <c:v>2290</c:v>
                </c:pt>
                <c:pt idx="11">
                  <c:v>1813</c:v>
                </c:pt>
                <c:pt idx="12">
                  <c:v>888</c:v>
                </c:pt>
                <c:pt idx="13">
                  <c:v>316</c:v>
                </c:pt>
                <c:pt idx="14">
                  <c:v>98</c:v>
                </c:pt>
                <c:pt idx="15">
                  <c:v>43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C-4BC1-83F0-8649AA61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12.21'!$Z$83:$Z$90</c:f>
              <c:numCache>
                <c:formatCode>#,##0</c:formatCode>
                <c:ptCount val="8"/>
                <c:pt idx="0">
                  <c:v>2043</c:v>
                </c:pt>
                <c:pt idx="1">
                  <c:v>2690</c:v>
                </c:pt>
                <c:pt idx="2">
                  <c:v>3371</c:v>
                </c:pt>
                <c:pt idx="3">
                  <c:v>1646</c:v>
                </c:pt>
                <c:pt idx="4">
                  <c:v>902</c:v>
                </c:pt>
                <c:pt idx="5">
                  <c:v>1280</c:v>
                </c:pt>
                <c:pt idx="6">
                  <c:v>1929</c:v>
                </c:pt>
                <c:pt idx="7">
                  <c:v>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A-4803-81BE-E6009D3922D7}"/>
            </c:ext>
          </c:extLst>
        </c:ser>
        <c:ser>
          <c:idx val="1"/>
          <c:order val="1"/>
          <c:tx>
            <c:strRef>
              <c:f>'Table 12.21'!$S$92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12.21'!$Z$93:$Z$100</c:f>
              <c:numCache>
                <c:formatCode>#,##0</c:formatCode>
                <c:ptCount val="8"/>
                <c:pt idx="0">
                  <c:v>1357</c:v>
                </c:pt>
                <c:pt idx="1">
                  <c:v>4253</c:v>
                </c:pt>
                <c:pt idx="2">
                  <c:v>697</c:v>
                </c:pt>
                <c:pt idx="3">
                  <c:v>3726</c:v>
                </c:pt>
                <c:pt idx="4">
                  <c:v>2839</c:v>
                </c:pt>
                <c:pt idx="5">
                  <c:v>2075</c:v>
                </c:pt>
                <c:pt idx="6">
                  <c:v>181</c:v>
                </c:pt>
                <c:pt idx="7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A-4803-81BE-E6009D39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12.3'!$U$4:$Y$4</c:f>
              <c:numCache>
                <c:formatCode>#,##0</c:formatCode>
                <c:ptCount val="5"/>
                <c:pt idx="1">
                  <c:v>13528</c:v>
                </c:pt>
                <c:pt idx="2">
                  <c:v>13535</c:v>
                </c:pt>
                <c:pt idx="3">
                  <c:v>13584</c:v>
                </c:pt>
                <c:pt idx="4">
                  <c:v>14768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A-43FD-9562-D1B4B72D9972}"/>
            </c:ext>
          </c:extLst>
        </c:ser>
        <c:ser>
          <c:idx val="1"/>
          <c:order val="1"/>
          <c:tx>
            <c:strRef>
              <c:f>'Table 12.3'!$S$7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12.3'!$U$7:$Y$7</c:f>
              <c:numCache>
                <c:formatCode>#,##0</c:formatCode>
                <c:ptCount val="5"/>
                <c:pt idx="1">
                  <c:v>9869</c:v>
                </c:pt>
                <c:pt idx="2">
                  <c:v>9975</c:v>
                </c:pt>
                <c:pt idx="3">
                  <c:v>10076</c:v>
                </c:pt>
                <c:pt idx="4">
                  <c:v>10550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A-43FD-9562-D1B4B72D9972}"/>
            </c:ext>
          </c:extLst>
        </c:ser>
        <c:ser>
          <c:idx val="2"/>
          <c:order val="2"/>
          <c:tx>
            <c:strRef>
              <c:f>'Table 12.3'!$S$11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12.3'!$U$11:$Y$11</c:f>
              <c:numCache>
                <c:formatCode>#,##0</c:formatCode>
                <c:ptCount val="5"/>
                <c:pt idx="1">
                  <c:v>12467</c:v>
                </c:pt>
                <c:pt idx="2">
                  <c:v>12520</c:v>
                </c:pt>
                <c:pt idx="3">
                  <c:v>12537</c:v>
                </c:pt>
                <c:pt idx="4">
                  <c:v>13642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A-43FD-9562-D1B4B72D9972}"/>
            </c:ext>
          </c:extLst>
        </c:ser>
        <c:ser>
          <c:idx val="3"/>
          <c:order val="3"/>
          <c:tx>
            <c:strRef>
              <c:f>'Table 12.3'!$S$12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12.3'!$U$12:$Y$12</c:f>
              <c:numCache>
                <c:formatCode>#,##0</c:formatCode>
                <c:ptCount val="5"/>
                <c:pt idx="1">
                  <c:v>1060</c:v>
                </c:pt>
                <c:pt idx="2">
                  <c:v>1022</c:v>
                </c:pt>
                <c:pt idx="3">
                  <c:v>1048</c:v>
                </c:pt>
                <c:pt idx="4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A-43FD-9562-D1B4B72D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12.21'!$S$1</c:f>
              <c:strCache>
                <c:ptCount val="1"/>
                <c:pt idx="0">
                  <c:v>Launceston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12.21'!$V$8:$Z$8</c:f>
              <c:numCache>
                <c:formatCode>#,##0</c:formatCode>
                <c:ptCount val="5"/>
                <c:pt idx="0">
                  <c:v>36354.5</c:v>
                </c:pt>
                <c:pt idx="1">
                  <c:v>38189.81</c:v>
                </c:pt>
                <c:pt idx="2">
                  <c:v>37751.43</c:v>
                </c:pt>
                <c:pt idx="3">
                  <c:v>39897.06</c:v>
                </c:pt>
                <c:pt idx="4">
                  <c:v>40887.5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A66-8AB3-93C3354F02C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A66-8AB3-93C3354F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12.22'!$U$4:$Y$4</c:f>
              <c:numCache>
                <c:formatCode>#,##0</c:formatCode>
                <c:ptCount val="5"/>
                <c:pt idx="1">
                  <c:v>14787</c:v>
                </c:pt>
                <c:pt idx="2">
                  <c:v>15076</c:v>
                </c:pt>
                <c:pt idx="3">
                  <c:v>15208</c:v>
                </c:pt>
                <c:pt idx="4">
                  <c:v>16132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4-45A1-BC64-DD9AE073BA48}"/>
            </c:ext>
          </c:extLst>
        </c:ser>
        <c:ser>
          <c:idx val="1"/>
          <c:order val="1"/>
          <c:tx>
            <c:strRef>
              <c:f>'Table 12.22'!$S$7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12.22'!$U$7:$Y$7</c:f>
              <c:numCache>
                <c:formatCode>#,##0</c:formatCode>
                <c:ptCount val="5"/>
                <c:pt idx="1">
                  <c:v>10679</c:v>
                </c:pt>
                <c:pt idx="2">
                  <c:v>10806</c:v>
                </c:pt>
                <c:pt idx="3">
                  <c:v>11127</c:v>
                </c:pt>
                <c:pt idx="4">
                  <c:v>11454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4-45A1-BC64-DD9AE073BA48}"/>
            </c:ext>
          </c:extLst>
        </c:ser>
        <c:ser>
          <c:idx val="2"/>
          <c:order val="2"/>
          <c:tx>
            <c:strRef>
              <c:f>'Table 12.22'!$S$11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12.22'!$U$11:$Y$11</c:f>
              <c:numCache>
                <c:formatCode>#,##0</c:formatCode>
                <c:ptCount val="5"/>
                <c:pt idx="1">
                  <c:v>12681</c:v>
                </c:pt>
                <c:pt idx="2">
                  <c:v>13041</c:v>
                </c:pt>
                <c:pt idx="3">
                  <c:v>13111</c:v>
                </c:pt>
                <c:pt idx="4">
                  <c:v>13941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4-45A1-BC64-DD9AE073BA48}"/>
            </c:ext>
          </c:extLst>
        </c:ser>
        <c:ser>
          <c:idx val="3"/>
          <c:order val="3"/>
          <c:tx>
            <c:strRef>
              <c:f>'Table 12.22'!$S$12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12.22'!$U$2:$Y$2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12.22'!$U$12:$Y$12</c:f>
              <c:numCache>
                <c:formatCode>#,##0</c:formatCode>
                <c:ptCount val="5"/>
                <c:pt idx="1">
                  <c:v>2110</c:v>
                </c:pt>
                <c:pt idx="2">
                  <c:v>2035</c:v>
                </c:pt>
                <c:pt idx="3">
                  <c:v>2099</c:v>
                </c:pt>
                <c:pt idx="4">
                  <c:v>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4-45A1-BC64-DD9AE073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12.22'!$S$1</c:f>
              <c:strCache>
                <c:ptCount val="1"/>
                <c:pt idx="0">
                  <c:v>Meander Valley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12.22'!$AB$15:$AB$33</c:f>
              <c:numCache>
                <c:formatCode>0.0%</c:formatCode>
                <c:ptCount val="19"/>
                <c:pt idx="0">
                  <c:v>0.10591918372079541</c:v>
                </c:pt>
                <c:pt idx="1">
                  <c:v>1.0493361934025161E-2</c:v>
                </c:pt>
                <c:pt idx="2">
                  <c:v>6.4003710360020866E-2</c:v>
                </c:pt>
                <c:pt idx="3">
                  <c:v>8.8700794248941974E-3</c:v>
                </c:pt>
                <c:pt idx="4">
                  <c:v>6.8061916632848288E-2</c:v>
                </c:pt>
                <c:pt idx="5">
                  <c:v>3.0436547046205579E-2</c:v>
                </c:pt>
                <c:pt idx="6">
                  <c:v>8.8526871122963646E-2</c:v>
                </c:pt>
                <c:pt idx="7">
                  <c:v>6.5047249115890771E-2</c:v>
                </c:pt>
                <c:pt idx="8">
                  <c:v>4.4988115253058146E-2</c:v>
                </c:pt>
                <c:pt idx="9">
                  <c:v>5.1017450286973158E-3</c:v>
                </c:pt>
                <c:pt idx="10">
                  <c:v>3.5596266450229001E-2</c:v>
                </c:pt>
                <c:pt idx="11">
                  <c:v>1.6174850715983534E-2</c:v>
                </c:pt>
                <c:pt idx="12">
                  <c:v>4.3132935242622759E-2</c:v>
                </c:pt>
                <c:pt idx="13">
                  <c:v>5.0959475911647054E-2</c:v>
                </c:pt>
                <c:pt idx="14">
                  <c:v>5.003188590642936E-2</c:v>
                </c:pt>
                <c:pt idx="15">
                  <c:v>6.9105455388718193E-2</c:v>
                </c:pt>
                <c:pt idx="16">
                  <c:v>0.14203721954895937</c:v>
                </c:pt>
                <c:pt idx="17">
                  <c:v>1.7914081975766712E-2</c:v>
                </c:pt>
                <c:pt idx="18">
                  <c:v>3.4030958316424144E-2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F4A-85F1-93BBFF12934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D-4F4A-85F1-93BBFF12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12.22'!$Y$44:$Y$60</c:f>
              <c:numCache>
                <c:formatCode>#,##0</c:formatCode>
                <c:ptCount val="17"/>
                <c:pt idx="0">
                  <c:v>14</c:v>
                </c:pt>
                <c:pt idx="1">
                  <c:v>219</c:v>
                </c:pt>
                <c:pt idx="2">
                  <c:v>437</c:v>
                </c:pt>
                <c:pt idx="3">
                  <c:v>676</c:v>
                </c:pt>
                <c:pt idx="4">
                  <c:v>969</c:v>
                </c:pt>
                <c:pt idx="5">
                  <c:v>861</c:v>
                </c:pt>
                <c:pt idx="6">
                  <c:v>711</c:v>
                </c:pt>
                <c:pt idx="7">
                  <c:v>647</c:v>
                </c:pt>
                <c:pt idx="8">
                  <c:v>706</c:v>
                </c:pt>
                <c:pt idx="9">
                  <c:v>829</c:v>
                </c:pt>
                <c:pt idx="10">
                  <c:v>783</c:v>
                </c:pt>
                <c:pt idx="11">
                  <c:v>683</c:v>
                </c:pt>
                <c:pt idx="12">
                  <c:v>384</c:v>
                </c:pt>
                <c:pt idx="13">
                  <c:v>177</c:v>
                </c:pt>
                <c:pt idx="14">
                  <c:v>71</c:v>
                </c:pt>
                <c:pt idx="15">
                  <c:v>39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C46-9623-206F39F3BF5D}"/>
            </c:ext>
          </c:extLst>
        </c:ser>
        <c:ser>
          <c:idx val="1"/>
          <c:order val="1"/>
          <c:tx>
            <c:strRef>
              <c:f>'Table 12.22'!$S$62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12.22'!$Y$63:$Y$79</c:f>
              <c:numCache>
                <c:formatCode>#,##0</c:formatCode>
                <c:ptCount val="17"/>
                <c:pt idx="0">
                  <c:v>23</c:v>
                </c:pt>
                <c:pt idx="1">
                  <c:v>238</c:v>
                </c:pt>
                <c:pt idx="2">
                  <c:v>508</c:v>
                </c:pt>
                <c:pt idx="3">
                  <c:v>665</c:v>
                </c:pt>
                <c:pt idx="4">
                  <c:v>873</c:v>
                </c:pt>
                <c:pt idx="5">
                  <c:v>707</c:v>
                </c:pt>
                <c:pt idx="6">
                  <c:v>694</c:v>
                </c:pt>
                <c:pt idx="7">
                  <c:v>693</c:v>
                </c:pt>
                <c:pt idx="8">
                  <c:v>785</c:v>
                </c:pt>
                <c:pt idx="9">
                  <c:v>860</c:v>
                </c:pt>
                <c:pt idx="10">
                  <c:v>801</c:v>
                </c:pt>
                <c:pt idx="11">
                  <c:v>588</c:v>
                </c:pt>
                <c:pt idx="12">
                  <c:v>270</c:v>
                </c:pt>
                <c:pt idx="13">
                  <c:v>116</c:v>
                </c:pt>
                <c:pt idx="14">
                  <c:v>43</c:v>
                </c:pt>
                <c:pt idx="15">
                  <c:v>20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C46-9623-206F39F3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12.22'!$Y$83:$Y$90</c:f>
              <c:numCache>
                <c:formatCode>#,##0</c:formatCode>
                <c:ptCount val="8"/>
                <c:pt idx="0">
                  <c:v>661</c:v>
                </c:pt>
                <c:pt idx="1">
                  <c:v>541</c:v>
                </c:pt>
                <c:pt idx="2">
                  <c:v>1027</c:v>
                </c:pt>
                <c:pt idx="3">
                  <c:v>341</c:v>
                </c:pt>
                <c:pt idx="4">
                  <c:v>213</c:v>
                </c:pt>
                <c:pt idx="5">
                  <c:v>302</c:v>
                </c:pt>
                <c:pt idx="6">
                  <c:v>683</c:v>
                </c:pt>
                <c:pt idx="7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2-44C4-A890-8ABCBB2F2C20}"/>
            </c:ext>
          </c:extLst>
        </c:ser>
        <c:ser>
          <c:idx val="1"/>
          <c:order val="1"/>
          <c:tx>
            <c:strRef>
              <c:f>'Table 12.22'!$S$92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12.22'!$Y$93:$Y$100</c:f>
              <c:numCache>
                <c:formatCode>#,##0</c:formatCode>
                <c:ptCount val="8"/>
                <c:pt idx="0">
                  <c:v>409</c:v>
                </c:pt>
                <c:pt idx="1">
                  <c:v>992</c:v>
                </c:pt>
                <c:pt idx="2">
                  <c:v>242</c:v>
                </c:pt>
                <c:pt idx="3">
                  <c:v>891</c:v>
                </c:pt>
                <c:pt idx="4">
                  <c:v>915</c:v>
                </c:pt>
                <c:pt idx="5">
                  <c:v>597</c:v>
                </c:pt>
                <c:pt idx="6">
                  <c:v>53</c:v>
                </c:pt>
                <c:pt idx="7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2-44C4-A890-8ABCBB2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12.22'!$S$1</c:f>
              <c:strCache>
                <c:ptCount val="1"/>
                <c:pt idx="0">
                  <c:v>Meander Valley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12.22'!$U$8:$Y$8</c:f>
              <c:numCache>
                <c:formatCode>#,##0</c:formatCode>
                <c:ptCount val="5"/>
                <c:pt idx="1">
                  <c:v>38415</c:v>
                </c:pt>
                <c:pt idx="2">
                  <c:v>40601.760000000002</c:v>
                </c:pt>
                <c:pt idx="3">
                  <c:v>41466.39</c:v>
                </c:pt>
                <c:pt idx="4">
                  <c:v>43775.66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C-49D7-9152-43B5EA8A0A8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C-49D7-9152-43B5EA8A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12.22'!$S$4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12.22'!$V$4:$Z$4</c:f>
              <c:numCache>
                <c:formatCode>#,##0</c:formatCode>
                <c:ptCount val="5"/>
                <c:pt idx="0">
                  <c:v>14787</c:v>
                </c:pt>
                <c:pt idx="1">
                  <c:v>15076</c:v>
                </c:pt>
                <c:pt idx="2">
                  <c:v>15208</c:v>
                </c:pt>
                <c:pt idx="3">
                  <c:v>16132</c:v>
                </c:pt>
                <c:pt idx="4">
                  <c:v>17245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4C30-B3E8-192393B8388D}"/>
            </c:ext>
          </c:extLst>
        </c:ser>
        <c:ser>
          <c:idx val="1"/>
          <c:order val="1"/>
          <c:tx>
            <c:strRef>
              <c:f>'Table 12.22'!$S$7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12.22'!$V$7:$Z$7</c:f>
              <c:numCache>
                <c:formatCode>#,##0</c:formatCode>
                <c:ptCount val="5"/>
                <c:pt idx="0">
                  <c:v>10679</c:v>
                </c:pt>
                <c:pt idx="1">
                  <c:v>10806</c:v>
                </c:pt>
                <c:pt idx="2">
                  <c:v>11127</c:v>
                </c:pt>
                <c:pt idx="3">
                  <c:v>11454</c:v>
                </c:pt>
                <c:pt idx="4">
                  <c:v>11933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4C30-B3E8-192393B8388D}"/>
            </c:ext>
          </c:extLst>
        </c:ser>
        <c:ser>
          <c:idx val="2"/>
          <c:order val="2"/>
          <c:tx>
            <c:strRef>
              <c:f>'Table 12.22'!$S$11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12.22'!$V$11:$Z$11</c:f>
              <c:numCache>
                <c:formatCode>#,##0</c:formatCode>
                <c:ptCount val="5"/>
                <c:pt idx="0">
                  <c:v>12681</c:v>
                </c:pt>
                <c:pt idx="1">
                  <c:v>13041</c:v>
                </c:pt>
                <c:pt idx="2">
                  <c:v>13111</c:v>
                </c:pt>
                <c:pt idx="3">
                  <c:v>13941</c:v>
                </c:pt>
                <c:pt idx="4">
                  <c:v>15033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B-4C30-B3E8-192393B8388D}"/>
            </c:ext>
          </c:extLst>
        </c:ser>
        <c:ser>
          <c:idx val="3"/>
          <c:order val="3"/>
          <c:tx>
            <c:strRef>
              <c:f>'Table 12.22'!$S$12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12.22'!$V$12:$Z$12</c:f>
              <c:numCache>
                <c:formatCode>#,##0</c:formatCode>
                <c:ptCount val="5"/>
                <c:pt idx="0">
                  <c:v>2110</c:v>
                </c:pt>
                <c:pt idx="1">
                  <c:v>2035</c:v>
                </c:pt>
                <c:pt idx="2">
                  <c:v>2099</c:v>
                </c:pt>
                <c:pt idx="3">
                  <c:v>2191</c:v>
                </c:pt>
                <c:pt idx="4">
                  <c:v>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B-4C30-B3E8-192393B8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12.22'!$S$1</c:f>
              <c:strCache>
                <c:ptCount val="1"/>
                <c:pt idx="0">
                  <c:v>Meander Valley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12.22'!$S$15:$S$33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12.22'!$AB$15:$AB$33</c:f>
              <c:numCache>
                <c:formatCode>0.0%</c:formatCode>
                <c:ptCount val="19"/>
                <c:pt idx="0">
                  <c:v>0.10591918372079541</c:v>
                </c:pt>
                <c:pt idx="1">
                  <c:v>1.0493361934025161E-2</c:v>
                </c:pt>
                <c:pt idx="2">
                  <c:v>6.4003710360020866E-2</c:v>
                </c:pt>
                <c:pt idx="3">
                  <c:v>8.8700794248941974E-3</c:v>
                </c:pt>
                <c:pt idx="4">
                  <c:v>6.8061916632848288E-2</c:v>
                </c:pt>
                <c:pt idx="5">
                  <c:v>3.0436547046205579E-2</c:v>
                </c:pt>
                <c:pt idx="6">
                  <c:v>8.8526871122963646E-2</c:v>
                </c:pt>
                <c:pt idx="7">
                  <c:v>6.5047249115890771E-2</c:v>
                </c:pt>
                <c:pt idx="8">
                  <c:v>4.4988115253058146E-2</c:v>
                </c:pt>
                <c:pt idx="9">
                  <c:v>5.1017450286973158E-3</c:v>
                </c:pt>
                <c:pt idx="10">
                  <c:v>3.5596266450229001E-2</c:v>
                </c:pt>
                <c:pt idx="11">
                  <c:v>1.6174850715983534E-2</c:v>
                </c:pt>
                <c:pt idx="12">
                  <c:v>4.3132935242622759E-2</c:v>
                </c:pt>
                <c:pt idx="13">
                  <c:v>5.0959475911647054E-2</c:v>
                </c:pt>
                <c:pt idx="14">
                  <c:v>5.003188590642936E-2</c:v>
                </c:pt>
                <c:pt idx="15">
                  <c:v>6.9105455388718193E-2</c:v>
                </c:pt>
                <c:pt idx="16">
                  <c:v>0.14203721954895937</c:v>
                </c:pt>
                <c:pt idx="17">
                  <c:v>1.7914081975766712E-2</c:v>
                </c:pt>
                <c:pt idx="18">
                  <c:v>3.4030958316424144E-2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D-4A75-90A1-B9BA5406713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D-4A75-90A1-B9BA5406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12.22'!$S$43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12.22'!$Z$44:$Z$60</c:f>
              <c:numCache>
                <c:formatCode>#,##0</c:formatCode>
                <c:ptCount val="17"/>
                <c:pt idx="0">
                  <c:v>16</c:v>
                </c:pt>
                <c:pt idx="1">
                  <c:v>265</c:v>
                </c:pt>
                <c:pt idx="2">
                  <c:v>450</c:v>
                </c:pt>
                <c:pt idx="3">
                  <c:v>747</c:v>
                </c:pt>
                <c:pt idx="4">
                  <c:v>1028</c:v>
                </c:pt>
                <c:pt idx="5">
                  <c:v>917</c:v>
                </c:pt>
                <c:pt idx="6">
                  <c:v>780</c:v>
                </c:pt>
                <c:pt idx="7">
                  <c:v>746</c:v>
                </c:pt>
                <c:pt idx="8">
                  <c:v>690</c:v>
                </c:pt>
                <c:pt idx="9">
                  <c:v>823</c:v>
                </c:pt>
                <c:pt idx="10">
                  <c:v>794</c:v>
                </c:pt>
                <c:pt idx="11">
                  <c:v>713</c:v>
                </c:pt>
                <c:pt idx="12">
                  <c:v>426</c:v>
                </c:pt>
                <c:pt idx="13">
                  <c:v>187</c:v>
                </c:pt>
                <c:pt idx="14">
                  <c:v>81</c:v>
                </c:pt>
                <c:pt idx="15">
                  <c:v>43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1-4C91-84A5-96D51AD3368A}"/>
            </c:ext>
          </c:extLst>
        </c:ser>
        <c:ser>
          <c:idx val="1"/>
          <c:order val="1"/>
          <c:tx>
            <c:strRef>
              <c:f>'Table 12.22'!$S$62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12.22'!$S$63:$S$79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12.22'!$Z$63:$Z$79</c:f>
              <c:numCache>
                <c:formatCode>#,##0</c:formatCode>
                <c:ptCount val="17"/>
                <c:pt idx="0">
                  <c:v>25</c:v>
                </c:pt>
                <c:pt idx="1">
                  <c:v>306</c:v>
                </c:pt>
                <c:pt idx="2">
                  <c:v>463</c:v>
                </c:pt>
                <c:pt idx="3">
                  <c:v>718</c:v>
                </c:pt>
                <c:pt idx="4">
                  <c:v>900</c:v>
                </c:pt>
                <c:pt idx="5">
                  <c:v>874</c:v>
                </c:pt>
                <c:pt idx="6">
                  <c:v>763</c:v>
                </c:pt>
                <c:pt idx="7">
                  <c:v>816</c:v>
                </c:pt>
                <c:pt idx="8">
                  <c:v>777</c:v>
                </c:pt>
                <c:pt idx="9">
                  <c:v>886</c:v>
                </c:pt>
                <c:pt idx="10">
                  <c:v>867</c:v>
                </c:pt>
                <c:pt idx="11">
                  <c:v>616</c:v>
                </c:pt>
                <c:pt idx="12">
                  <c:v>327</c:v>
                </c:pt>
                <c:pt idx="13">
                  <c:v>106</c:v>
                </c:pt>
                <c:pt idx="14">
                  <c:v>55</c:v>
                </c:pt>
                <c:pt idx="15">
                  <c:v>14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1-4C91-84A5-96D51AD3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12.22'!$S$82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12.22'!$Z$83:$Z$90</c:f>
              <c:numCache>
                <c:formatCode>#,##0</c:formatCode>
                <c:ptCount val="8"/>
                <c:pt idx="0">
                  <c:v>694</c:v>
                </c:pt>
                <c:pt idx="1">
                  <c:v>562</c:v>
                </c:pt>
                <c:pt idx="2">
                  <c:v>1113</c:v>
                </c:pt>
                <c:pt idx="3">
                  <c:v>372</c:v>
                </c:pt>
                <c:pt idx="4">
                  <c:v>237</c:v>
                </c:pt>
                <c:pt idx="5">
                  <c:v>317</c:v>
                </c:pt>
                <c:pt idx="6">
                  <c:v>710</c:v>
                </c:pt>
                <c:pt idx="7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04A-9863-942B58EC4DFF}"/>
            </c:ext>
          </c:extLst>
        </c:ser>
        <c:ser>
          <c:idx val="1"/>
          <c:order val="1"/>
          <c:tx>
            <c:strRef>
              <c:f>'Table 12.22'!$S$92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12.22'!$S$83:$S$90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12.22'!$Z$93:$Z$100</c:f>
              <c:numCache>
                <c:formatCode>#,##0</c:formatCode>
                <c:ptCount val="8"/>
                <c:pt idx="0">
                  <c:v>427</c:v>
                </c:pt>
                <c:pt idx="1">
                  <c:v>1039</c:v>
                </c:pt>
                <c:pt idx="2">
                  <c:v>242</c:v>
                </c:pt>
                <c:pt idx="3">
                  <c:v>907</c:v>
                </c:pt>
                <c:pt idx="4">
                  <c:v>944</c:v>
                </c:pt>
                <c:pt idx="5">
                  <c:v>610</c:v>
                </c:pt>
                <c:pt idx="6">
                  <c:v>47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D-404A-9863-942B58EC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12.3'!$S$1</c:f>
              <c:strCache>
                <c:ptCount val="1"/>
                <c:pt idx="0">
                  <c:v>Burnie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12.3'!$AB$15:$AB$33</c:f>
              <c:numCache>
                <c:formatCode>0.0%</c:formatCode>
                <c:ptCount val="19"/>
                <c:pt idx="0">
                  <c:v>4.8222565687789799E-2</c:v>
                </c:pt>
                <c:pt idx="1">
                  <c:v>2.7573415765069553E-2</c:v>
                </c:pt>
                <c:pt idx="2">
                  <c:v>8.1421947449768162E-2</c:v>
                </c:pt>
                <c:pt idx="3">
                  <c:v>5.6877897990726426E-3</c:v>
                </c:pt>
                <c:pt idx="4">
                  <c:v>5.4404945904173108E-2</c:v>
                </c:pt>
                <c:pt idx="5">
                  <c:v>2.5038639876352395E-2</c:v>
                </c:pt>
                <c:pt idx="6">
                  <c:v>0.10738794435857806</c:v>
                </c:pt>
                <c:pt idx="7">
                  <c:v>8.395672333848532E-2</c:v>
                </c:pt>
                <c:pt idx="8">
                  <c:v>4.76661514683153E-2</c:v>
                </c:pt>
                <c:pt idx="9">
                  <c:v>4.3276661514683153E-3</c:v>
                </c:pt>
                <c:pt idx="10">
                  <c:v>2.151468315301391E-2</c:v>
                </c:pt>
                <c:pt idx="11">
                  <c:v>1.6692426584234931E-2</c:v>
                </c:pt>
                <c:pt idx="12">
                  <c:v>2.8253477588871714E-2</c:v>
                </c:pt>
                <c:pt idx="13">
                  <c:v>8.0247295208655325E-2</c:v>
                </c:pt>
                <c:pt idx="14">
                  <c:v>5.4837712519319938E-2</c:v>
                </c:pt>
                <c:pt idx="15">
                  <c:v>6.1391035548686246E-2</c:v>
                </c:pt>
                <c:pt idx="16">
                  <c:v>0.17953632148377124</c:v>
                </c:pt>
                <c:pt idx="17">
                  <c:v>1.0386398763523957E-2</c:v>
                </c:pt>
                <c:pt idx="18">
                  <c:v>3.7836166924265842E-2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A-4300-8376-49C866769D7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A-4300-8376-49C86676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12.22'!$S$1</c:f>
              <c:strCache>
                <c:ptCount val="1"/>
                <c:pt idx="0">
                  <c:v>Meander Valley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12.22'!$V$8:$Z$8</c:f>
              <c:numCache>
                <c:formatCode>#,##0</c:formatCode>
                <c:ptCount val="5"/>
                <c:pt idx="0">
                  <c:v>38415</c:v>
                </c:pt>
                <c:pt idx="1">
                  <c:v>40601.760000000002</c:v>
                </c:pt>
                <c:pt idx="2">
                  <c:v>41466.39</c:v>
                </c:pt>
                <c:pt idx="3">
                  <c:v>43775.66</c:v>
                </c:pt>
                <c:pt idx="4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31C-8AF7-2EB2ABE40CC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12.22'!$V$2:$Z$2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5-431C-8AF7-2EB2ABE4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12.23'!$U$4:$Y$4</c:f>
              <c:numCache>
                <c:formatCode>#,##0</c:formatCode>
                <c:ptCount val="5"/>
                <c:pt idx="1">
                  <c:v>10341</c:v>
                </c:pt>
                <c:pt idx="2">
                  <c:v>10576</c:v>
                </c:pt>
                <c:pt idx="3">
                  <c:v>10272</c:v>
                </c:pt>
                <c:pt idx="4">
                  <c:v>10885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5-40F4-BA3E-49F6C3328129}"/>
            </c:ext>
          </c:extLst>
        </c:ser>
        <c:ser>
          <c:idx val="1"/>
          <c:order val="1"/>
          <c:tx>
            <c:strRef>
              <c:f>'Table 12.23'!$S$7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12.23'!$U$7:$Y$7</c:f>
              <c:numCache>
                <c:formatCode>#,##0</c:formatCode>
                <c:ptCount val="5"/>
                <c:pt idx="1">
                  <c:v>7229</c:v>
                </c:pt>
                <c:pt idx="2">
                  <c:v>7279</c:v>
                </c:pt>
                <c:pt idx="3">
                  <c:v>7339</c:v>
                </c:pt>
                <c:pt idx="4">
                  <c:v>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5-40F4-BA3E-49F6C3328129}"/>
            </c:ext>
          </c:extLst>
        </c:ser>
        <c:ser>
          <c:idx val="2"/>
          <c:order val="2"/>
          <c:tx>
            <c:strRef>
              <c:f>'Table 12.23'!$S$11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12.23'!$U$11:$Y$11</c:f>
              <c:numCache>
                <c:formatCode>#,##0</c:formatCode>
                <c:ptCount val="5"/>
                <c:pt idx="1">
                  <c:v>9095</c:v>
                </c:pt>
                <c:pt idx="2">
                  <c:v>9339</c:v>
                </c:pt>
                <c:pt idx="3">
                  <c:v>9024</c:v>
                </c:pt>
                <c:pt idx="4">
                  <c:v>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5-40F4-BA3E-49F6C3328129}"/>
            </c:ext>
          </c:extLst>
        </c:ser>
        <c:ser>
          <c:idx val="3"/>
          <c:order val="3"/>
          <c:tx>
            <c:strRef>
              <c:f>'Table 12.23'!$S$12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12.23'!$U$2:$Y$2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12.23'!$U$12:$Y$12</c:f>
              <c:numCache>
                <c:formatCode>#,##0</c:formatCode>
                <c:ptCount val="5"/>
                <c:pt idx="1">
                  <c:v>1243</c:v>
                </c:pt>
                <c:pt idx="2">
                  <c:v>1230</c:v>
                </c:pt>
                <c:pt idx="3">
                  <c:v>1252</c:v>
                </c:pt>
                <c:pt idx="4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5-40F4-BA3E-49F6C332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12.23'!$S$1</c:f>
              <c:strCache>
                <c:ptCount val="1"/>
                <c:pt idx="0">
                  <c:v>Northern Midlands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12.23'!$AB$15:$AB$33</c:f>
              <c:numCache>
                <c:formatCode>0.0%</c:formatCode>
                <c:ptCount val="19"/>
                <c:pt idx="0">
                  <c:v>0.13861557051614018</c:v>
                </c:pt>
                <c:pt idx="1">
                  <c:v>5.1786639047125844E-3</c:v>
                </c:pt>
                <c:pt idx="2">
                  <c:v>7.0947695494562396E-2</c:v>
                </c:pt>
                <c:pt idx="3">
                  <c:v>8.0269290523045048E-3</c:v>
                </c:pt>
                <c:pt idx="4">
                  <c:v>7.0516140169169683E-2</c:v>
                </c:pt>
                <c:pt idx="5">
                  <c:v>3.7976868634558951E-2</c:v>
                </c:pt>
                <c:pt idx="6">
                  <c:v>8.6483687208700158E-2</c:v>
                </c:pt>
                <c:pt idx="7">
                  <c:v>6.1798722596236838E-2</c:v>
                </c:pt>
                <c:pt idx="8">
                  <c:v>3.9962023131365439E-2</c:v>
                </c:pt>
                <c:pt idx="9">
                  <c:v>3.4524426031417228E-3</c:v>
                </c:pt>
                <c:pt idx="10">
                  <c:v>2.9604695321940273E-2</c:v>
                </c:pt>
                <c:pt idx="11">
                  <c:v>1.8729501122043846E-2</c:v>
                </c:pt>
                <c:pt idx="12">
                  <c:v>3.8408423959951664E-2</c:v>
                </c:pt>
                <c:pt idx="13">
                  <c:v>5.4030726739167964E-2</c:v>
                </c:pt>
                <c:pt idx="14">
                  <c:v>4.6953219402727432E-2</c:v>
                </c:pt>
                <c:pt idx="15">
                  <c:v>6.3179699637493522E-2</c:v>
                </c:pt>
                <c:pt idx="16">
                  <c:v>0.12049024684964613</c:v>
                </c:pt>
                <c:pt idx="17">
                  <c:v>1.4759192128430864E-2</c:v>
                </c:pt>
                <c:pt idx="18">
                  <c:v>3.7804246504401867E-2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B-4A10-A517-ED8E5AA430B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B-4A10-A517-ED8E5AA4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12.23'!$Y$44:$Y$60</c:f>
              <c:numCache>
                <c:formatCode>#,##0</c:formatCode>
                <c:ptCount val="17"/>
                <c:pt idx="0">
                  <c:v>9</c:v>
                </c:pt>
                <c:pt idx="1">
                  <c:v>129</c:v>
                </c:pt>
                <c:pt idx="2">
                  <c:v>318</c:v>
                </c:pt>
                <c:pt idx="3">
                  <c:v>489</c:v>
                </c:pt>
                <c:pt idx="4">
                  <c:v>711</c:v>
                </c:pt>
                <c:pt idx="5">
                  <c:v>618</c:v>
                </c:pt>
                <c:pt idx="6">
                  <c:v>506</c:v>
                </c:pt>
                <c:pt idx="7">
                  <c:v>422</c:v>
                </c:pt>
                <c:pt idx="8">
                  <c:v>471</c:v>
                </c:pt>
                <c:pt idx="9">
                  <c:v>514</c:v>
                </c:pt>
                <c:pt idx="10">
                  <c:v>518</c:v>
                </c:pt>
                <c:pt idx="11">
                  <c:v>470</c:v>
                </c:pt>
                <c:pt idx="12">
                  <c:v>270</c:v>
                </c:pt>
                <c:pt idx="13">
                  <c:v>142</c:v>
                </c:pt>
                <c:pt idx="14">
                  <c:v>57</c:v>
                </c:pt>
                <c:pt idx="15">
                  <c:v>18</c:v>
                </c:pt>
                <c:pt idx="1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5-40A8-B7E9-32CED94FD895}"/>
            </c:ext>
          </c:extLst>
        </c:ser>
        <c:ser>
          <c:idx val="1"/>
          <c:order val="1"/>
          <c:tx>
            <c:strRef>
              <c:f>'Table 12.23'!$S$62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12.23'!$Y$63:$Y$79</c:f>
              <c:numCache>
                <c:formatCode>#,##0</c:formatCode>
                <c:ptCount val="17"/>
                <c:pt idx="0">
                  <c:v>18</c:v>
                </c:pt>
                <c:pt idx="1">
                  <c:v>167</c:v>
                </c:pt>
                <c:pt idx="2">
                  <c:v>325</c:v>
                </c:pt>
                <c:pt idx="3">
                  <c:v>446</c:v>
                </c:pt>
                <c:pt idx="4">
                  <c:v>587</c:v>
                </c:pt>
                <c:pt idx="5">
                  <c:v>484</c:v>
                </c:pt>
                <c:pt idx="6">
                  <c:v>444</c:v>
                </c:pt>
                <c:pt idx="7">
                  <c:v>406</c:v>
                </c:pt>
                <c:pt idx="8">
                  <c:v>556</c:v>
                </c:pt>
                <c:pt idx="9">
                  <c:v>541</c:v>
                </c:pt>
                <c:pt idx="10">
                  <c:v>484</c:v>
                </c:pt>
                <c:pt idx="11">
                  <c:v>427</c:v>
                </c:pt>
                <c:pt idx="12">
                  <c:v>178</c:v>
                </c:pt>
                <c:pt idx="13">
                  <c:v>83</c:v>
                </c:pt>
                <c:pt idx="14">
                  <c:v>25</c:v>
                </c:pt>
                <c:pt idx="15">
                  <c:v>12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5-40A8-B7E9-32CED94F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12.23'!$Y$83:$Y$90</c:f>
              <c:numCache>
                <c:formatCode>#,##0</c:formatCode>
                <c:ptCount val="8"/>
                <c:pt idx="0">
                  <c:v>474</c:v>
                </c:pt>
                <c:pt idx="1">
                  <c:v>263</c:v>
                </c:pt>
                <c:pt idx="2">
                  <c:v>755</c:v>
                </c:pt>
                <c:pt idx="3">
                  <c:v>153</c:v>
                </c:pt>
                <c:pt idx="4">
                  <c:v>113</c:v>
                </c:pt>
                <c:pt idx="5">
                  <c:v>170</c:v>
                </c:pt>
                <c:pt idx="6">
                  <c:v>544</c:v>
                </c:pt>
                <c:pt idx="7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4-4E48-BFD2-BE7EBBBD7EE2}"/>
            </c:ext>
          </c:extLst>
        </c:ser>
        <c:ser>
          <c:idx val="1"/>
          <c:order val="1"/>
          <c:tx>
            <c:strRef>
              <c:f>'Table 12.23'!$S$92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12.23'!$Y$93:$Y$100</c:f>
              <c:numCache>
                <c:formatCode>#,##0</c:formatCode>
                <c:ptCount val="8"/>
                <c:pt idx="0">
                  <c:v>265</c:v>
                </c:pt>
                <c:pt idx="1">
                  <c:v>557</c:v>
                </c:pt>
                <c:pt idx="2">
                  <c:v>167</c:v>
                </c:pt>
                <c:pt idx="3">
                  <c:v>597</c:v>
                </c:pt>
                <c:pt idx="4">
                  <c:v>569</c:v>
                </c:pt>
                <c:pt idx="5">
                  <c:v>425</c:v>
                </c:pt>
                <c:pt idx="6">
                  <c:v>44</c:v>
                </c:pt>
                <c:pt idx="7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4-4E48-BFD2-BE7EBBBD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12.23'!$S$1</c:f>
              <c:strCache>
                <c:ptCount val="1"/>
                <c:pt idx="0">
                  <c:v>Northern Midlands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12.23'!$U$8:$Y$8</c:f>
              <c:numCache>
                <c:formatCode>#,##0</c:formatCode>
                <c:ptCount val="5"/>
                <c:pt idx="1">
                  <c:v>35618</c:v>
                </c:pt>
                <c:pt idx="2">
                  <c:v>38741.300000000003</c:v>
                </c:pt>
                <c:pt idx="3">
                  <c:v>38932.339999999997</c:v>
                </c:pt>
                <c:pt idx="4">
                  <c:v>41334.480000000003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A-4E64-B293-703CF4CD0B0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A-4E64-B293-703CF4CD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12.23'!$V$4:$Z$4</c:f>
              <c:numCache>
                <c:formatCode>#,##0</c:formatCode>
                <c:ptCount val="5"/>
                <c:pt idx="0">
                  <c:v>10341</c:v>
                </c:pt>
                <c:pt idx="1">
                  <c:v>10576</c:v>
                </c:pt>
                <c:pt idx="2">
                  <c:v>10272</c:v>
                </c:pt>
                <c:pt idx="3">
                  <c:v>10885</c:v>
                </c:pt>
                <c:pt idx="4">
                  <c:v>11585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2-4102-B964-4BF3FC6A0900}"/>
            </c:ext>
          </c:extLst>
        </c:ser>
        <c:ser>
          <c:idx val="1"/>
          <c:order val="1"/>
          <c:tx>
            <c:strRef>
              <c:f>'Table 12.23'!$S$7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12.23'!$V$7:$Z$7</c:f>
              <c:numCache>
                <c:formatCode>#,##0</c:formatCode>
                <c:ptCount val="5"/>
                <c:pt idx="0">
                  <c:v>7229</c:v>
                </c:pt>
                <c:pt idx="1">
                  <c:v>7279</c:v>
                </c:pt>
                <c:pt idx="2">
                  <c:v>7339</c:v>
                </c:pt>
                <c:pt idx="3">
                  <c:v>7567</c:v>
                </c:pt>
                <c:pt idx="4">
                  <c:v>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2-4102-B964-4BF3FC6A0900}"/>
            </c:ext>
          </c:extLst>
        </c:ser>
        <c:ser>
          <c:idx val="2"/>
          <c:order val="2"/>
          <c:tx>
            <c:strRef>
              <c:f>'Table 12.23'!$S$11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12.23'!$V$11:$Z$11</c:f>
              <c:numCache>
                <c:formatCode>#,##0</c:formatCode>
                <c:ptCount val="5"/>
                <c:pt idx="0">
                  <c:v>9095</c:v>
                </c:pt>
                <c:pt idx="1">
                  <c:v>9339</c:v>
                </c:pt>
                <c:pt idx="2">
                  <c:v>9024</c:v>
                </c:pt>
                <c:pt idx="3">
                  <c:v>9635</c:v>
                </c:pt>
                <c:pt idx="4">
                  <c:v>10285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2-4102-B964-4BF3FC6A0900}"/>
            </c:ext>
          </c:extLst>
        </c:ser>
        <c:ser>
          <c:idx val="3"/>
          <c:order val="3"/>
          <c:tx>
            <c:strRef>
              <c:f>'Table 12.23'!$S$12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12.23'!$V$12:$Z$12</c:f>
              <c:numCache>
                <c:formatCode>#,##0</c:formatCode>
                <c:ptCount val="5"/>
                <c:pt idx="0">
                  <c:v>1243</c:v>
                </c:pt>
                <c:pt idx="1">
                  <c:v>1230</c:v>
                </c:pt>
                <c:pt idx="2">
                  <c:v>1252</c:v>
                </c:pt>
                <c:pt idx="3">
                  <c:v>1250</c:v>
                </c:pt>
                <c:pt idx="4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2-4102-B964-4BF3FC6A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12.23'!$S$1</c:f>
              <c:strCache>
                <c:ptCount val="1"/>
                <c:pt idx="0">
                  <c:v>Northern Midlands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12.23'!$AB$15:$AB$33</c:f>
              <c:numCache>
                <c:formatCode>0.0%</c:formatCode>
                <c:ptCount val="19"/>
                <c:pt idx="0">
                  <c:v>0.13861557051614018</c:v>
                </c:pt>
                <c:pt idx="1">
                  <c:v>5.1786639047125844E-3</c:v>
                </c:pt>
                <c:pt idx="2">
                  <c:v>7.0947695494562396E-2</c:v>
                </c:pt>
                <c:pt idx="3">
                  <c:v>8.0269290523045048E-3</c:v>
                </c:pt>
                <c:pt idx="4">
                  <c:v>7.0516140169169683E-2</c:v>
                </c:pt>
                <c:pt idx="5">
                  <c:v>3.7976868634558951E-2</c:v>
                </c:pt>
                <c:pt idx="6">
                  <c:v>8.6483687208700158E-2</c:v>
                </c:pt>
                <c:pt idx="7">
                  <c:v>6.1798722596236838E-2</c:v>
                </c:pt>
                <c:pt idx="8">
                  <c:v>3.9962023131365439E-2</c:v>
                </c:pt>
                <c:pt idx="9">
                  <c:v>3.4524426031417228E-3</c:v>
                </c:pt>
                <c:pt idx="10">
                  <c:v>2.9604695321940273E-2</c:v>
                </c:pt>
                <c:pt idx="11">
                  <c:v>1.8729501122043846E-2</c:v>
                </c:pt>
                <c:pt idx="12">
                  <c:v>3.8408423959951664E-2</c:v>
                </c:pt>
                <c:pt idx="13">
                  <c:v>5.4030726739167964E-2</c:v>
                </c:pt>
                <c:pt idx="14">
                  <c:v>4.6953219402727432E-2</c:v>
                </c:pt>
                <c:pt idx="15">
                  <c:v>6.3179699637493522E-2</c:v>
                </c:pt>
                <c:pt idx="16">
                  <c:v>0.12049024684964613</c:v>
                </c:pt>
                <c:pt idx="17">
                  <c:v>1.4759192128430864E-2</c:v>
                </c:pt>
                <c:pt idx="18">
                  <c:v>3.7804246504401867E-2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C01-8338-C625DA7DF73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8-4C01-8338-C625DA7D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12.23'!$Z$44:$Z$60</c:f>
              <c:numCache>
                <c:formatCode>#,##0</c:formatCode>
                <c:ptCount val="17"/>
                <c:pt idx="0">
                  <c:v>6</c:v>
                </c:pt>
                <c:pt idx="1">
                  <c:v>150</c:v>
                </c:pt>
                <c:pt idx="2">
                  <c:v>359</c:v>
                </c:pt>
                <c:pt idx="3">
                  <c:v>507</c:v>
                </c:pt>
                <c:pt idx="4">
                  <c:v>806</c:v>
                </c:pt>
                <c:pt idx="5">
                  <c:v>655</c:v>
                </c:pt>
                <c:pt idx="6">
                  <c:v>522</c:v>
                </c:pt>
                <c:pt idx="7">
                  <c:v>460</c:v>
                </c:pt>
                <c:pt idx="8">
                  <c:v>469</c:v>
                </c:pt>
                <c:pt idx="9">
                  <c:v>522</c:v>
                </c:pt>
                <c:pt idx="10">
                  <c:v>525</c:v>
                </c:pt>
                <c:pt idx="11">
                  <c:v>461</c:v>
                </c:pt>
                <c:pt idx="12">
                  <c:v>313</c:v>
                </c:pt>
                <c:pt idx="13">
                  <c:v>130</c:v>
                </c:pt>
                <c:pt idx="14">
                  <c:v>79</c:v>
                </c:pt>
                <c:pt idx="15">
                  <c:v>21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B-49E2-8A58-3D40FC7DFAB8}"/>
            </c:ext>
          </c:extLst>
        </c:ser>
        <c:ser>
          <c:idx val="1"/>
          <c:order val="1"/>
          <c:tx>
            <c:strRef>
              <c:f>'Table 12.23'!$S$62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12.23'!$Z$63:$Z$79</c:f>
              <c:numCache>
                <c:formatCode>#,##0</c:formatCode>
                <c:ptCount val="17"/>
                <c:pt idx="0">
                  <c:v>21</c:v>
                </c:pt>
                <c:pt idx="1">
                  <c:v>156</c:v>
                </c:pt>
                <c:pt idx="2">
                  <c:v>357</c:v>
                </c:pt>
                <c:pt idx="3">
                  <c:v>463</c:v>
                </c:pt>
                <c:pt idx="4">
                  <c:v>668</c:v>
                </c:pt>
                <c:pt idx="5">
                  <c:v>581</c:v>
                </c:pt>
                <c:pt idx="6">
                  <c:v>474</c:v>
                </c:pt>
                <c:pt idx="7">
                  <c:v>441</c:v>
                </c:pt>
                <c:pt idx="8">
                  <c:v>515</c:v>
                </c:pt>
                <c:pt idx="9">
                  <c:v>612</c:v>
                </c:pt>
                <c:pt idx="10">
                  <c:v>489</c:v>
                </c:pt>
                <c:pt idx="11">
                  <c:v>425</c:v>
                </c:pt>
                <c:pt idx="12">
                  <c:v>229</c:v>
                </c:pt>
                <c:pt idx="13">
                  <c:v>79</c:v>
                </c:pt>
                <c:pt idx="14">
                  <c:v>34</c:v>
                </c:pt>
                <c:pt idx="15">
                  <c:v>12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B-49E2-8A58-3D40FC7D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12.23'!$Z$83:$Z$90</c:f>
              <c:numCache>
                <c:formatCode>#,##0</c:formatCode>
                <c:ptCount val="8"/>
                <c:pt idx="0">
                  <c:v>478</c:v>
                </c:pt>
                <c:pt idx="1">
                  <c:v>291</c:v>
                </c:pt>
                <c:pt idx="2">
                  <c:v>789</c:v>
                </c:pt>
                <c:pt idx="3">
                  <c:v>159</c:v>
                </c:pt>
                <c:pt idx="4">
                  <c:v>119</c:v>
                </c:pt>
                <c:pt idx="5">
                  <c:v>173</c:v>
                </c:pt>
                <c:pt idx="6">
                  <c:v>536</c:v>
                </c:pt>
                <c:pt idx="7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B-4479-B297-7D9500D94C71}"/>
            </c:ext>
          </c:extLst>
        </c:ser>
        <c:ser>
          <c:idx val="1"/>
          <c:order val="1"/>
          <c:tx>
            <c:strRef>
              <c:f>'Table 12.23'!$S$92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12.23'!$Z$93:$Z$100</c:f>
              <c:numCache>
                <c:formatCode>#,##0</c:formatCode>
                <c:ptCount val="8"/>
                <c:pt idx="0">
                  <c:v>285</c:v>
                </c:pt>
                <c:pt idx="1">
                  <c:v>575</c:v>
                </c:pt>
                <c:pt idx="2">
                  <c:v>171</c:v>
                </c:pt>
                <c:pt idx="3">
                  <c:v>622</c:v>
                </c:pt>
                <c:pt idx="4">
                  <c:v>597</c:v>
                </c:pt>
                <c:pt idx="5">
                  <c:v>428</c:v>
                </c:pt>
                <c:pt idx="6">
                  <c:v>42</c:v>
                </c:pt>
                <c:pt idx="7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B-4479-B297-7D9500D9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12.3'!$Y$44:$Y$60</c:f>
              <c:numCache>
                <c:formatCode>#,##0</c:formatCode>
                <c:ptCount val="17"/>
                <c:pt idx="0">
                  <c:v>24</c:v>
                </c:pt>
                <c:pt idx="1">
                  <c:v>217</c:v>
                </c:pt>
                <c:pt idx="2">
                  <c:v>462</c:v>
                </c:pt>
                <c:pt idx="3">
                  <c:v>759</c:v>
                </c:pt>
                <c:pt idx="4">
                  <c:v>1042</c:v>
                </c:pt>
                <c:pt idx="5">
                  <c:v>840</c:v>
                </c:pt>
                <c:pt idx="6">
                  <c:v>600</c:v>
                </c:pt>
                <c:pt idx="7">
                  <c:v>596</c:v>
                </c:pt>
                <c:pt idx="8">
                  <c:v>666</c:v>
                </c:pt>
                <c:pt idx="9">
                  <c:v>713</c:v>
                </c:pt>
                <c:pt idx="10">
                  <c:v>641</c:v>
                </c:pt>
                <c:pt idx="11">
                  <c:v>509</c:v>
                </c:pt>
                <c:pt idx="12">
                  <c:v>272</c:v>
                </c:pt>
                <c:pt idx="13">
                  <c:v>100</c:v>
                </c:pt>
                <c:pt idx="14">
                  <c:v>36</c:v>
                </c:pt>
                <c:pt idx="15">
                  <c:v>16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A-4B34-868E-8E2501F70C4D}"/>
            </c:ext>
          </c:extLst>
        </c:ser>
        <c:ser>
          <c:idx val="1"/>
          <c:order val="1"/>
          <c:tx>
            <c:strRef>
              <c:f>'Table 12.3'!$S$62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12.3'!$Y$63:$Y$79</c:f>
              <c:numCache>
                <c:formatCode>#,##0</c:formatCode>
                <c:ptCount val="17"/>
                <c:pt idx="0">
                  <c:v>17</c:v>
                </c:pt>
                <c:pt idx="1">
                  <c:v>277</c:v>
                </c:pt>
                <c:pt idx="2">
                  <c:v>525</c:v>
                </c:pt>
                <c:pt idx="3">
                  <c:v>785</c:v>
                </c:pt>
                <c:pt idx="4">
                  <c:v>867</c:v>
                </c:pt>
                <c:pt idx="5">
                  <c:v>708</c:v>
                </c:pt>
                <c:pt idx="6">
                  <c:v>646</c:v>
                </c:pt>
                <c:pt idx="7">
                  <c:v>644</c:v>
                </c:pt>
                <c:pt idx="8">
                  <c:v>671</c:v>
                </c:pt>
                <c:pt idx="9">
                  <c:v>717</c:v>
                </c:pt>
                <c:pt idx="10">
                  <c:v>650</c:v>
                </c:pt>
                <c:pt idx="11">
                  <c:v>463</c:v>
                </c:pt>
                <c:pt idx="12">
                  <c:v>194</c:v>
                </c:pt>
                <c:pt idx="13">
                  <c:v>45</c:v>
                </c:pt>
                <c:pt idx="14">
                  <c:v>21</c:v>
                </c:pt>
                <c:pt idx="15">
                  <c:v>11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A-4B34-868E-8E2501F7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12.23'!$S$1</c:f>
              <c:strCache>
                <c:ptCount val="1"/>
                <c:pt idx="0">
                  <c:v>Northern Midlands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12.23'!$V$8:$Z$8</c:f>
              <c:numCache>
                <c:formatCode>#,##0</c:formatCode>
                <c:ptCount val="5"/>
                <c:pt idx="0">
                  <c:v>35618</c:v>
                </c:pt>
                <c:pt idx="1">
                  <c:v>38741.300000000003</c:v>
                </c:pt>
                <c:pt idx="2">
                  <c:v>38932.339999999997</c:v>
                </c:pt>
                <c:pt idx="3">
                  <c:v>41334.480000000003</c:v>
                </c:pt>
                <c:pt idx="4">
                  <c:v>43656.61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4-4987-ABF7-03E968DEBA7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4-4987-ABF7-03E968DE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12.24'!$U$4:$Y$4</c:f>
              <c:numCache>
                <c:formatCode>#,##0</c:formatCode>
                <c:ptCount val="5"/>
                <c:pt idx="1">
                  <c:v>11219</c:v>
                </c:pt>
                <c:pt idx="2">
                  <c:v>11775</c:v>
                </c:pt>
                <c:pt idx="3">
                  <c:v>12000</c:v>
                </c:pt>
                <c:pt idx="4">
                  <c:v>12753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9-46B9-B57C-25F35BA78FF2}"/>
            </c:ext>
          </c:extLst>
        </c:ser>
        <c:ser>
          <c:idx val="1"/>
          <c:order val="1"/>
          <c:tx>
            <c:strRef>
              <c:f>'Table 12.24'!$S$7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12.24'!$U$7:$Y$7</c:f>
              <c:numCache>
                <c:formatCode>#,##0</c:formatCode>
                <c:ptCount val="5"/>
                <c:pt idx="1">
                  <c:v>8206</c:v>
                </c:pt>
                <c:pt idx="2">
                  <c:v>8530</c:v>
                </c:pt>
                <c:pt idx="3">
                  <c:v>8918</c:v>
                </c:pt>
                <c:pt idx="4">
                  <c:v>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9-46B9-B57C-25F35BA78FF2}"/>
            </c:ext>
          </c:extLst>
        </c:ser>
        <c:ser>
          <c:idx val="2"/>
          <c:order val="2"/>
          <c:tx>
            <c:strRef>
              <c:f>'Table 12.24'!$S$11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12.24'!$U$11:$Y$11</c:f>
              <c:numCache>
                <c:formatCode>#,##0</c:formatCode>
                <c:ptCount val="5"/>
                <c:pt idx="1">
                  <c:v>9781</c:v>
                </c:pt>
                <c:pt idx="2">
                  <c:v>10365</c:v>
                </c:pt>
                <c:pt idx="3">
                  <c:v>10569</c:v>
                </c:pt>
                <c:pt idx="4">
                  <c:v>11267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9-46B9-B57C-25F35BA78FF2}"/>
            </c:ext>
          </c:extLst>
        </c:ser>
        <c:ser>
          <c:idx val="3"/>
          <c:order val="3"/>
          <c:tx>
            <c:strRef>
              <c:f>'Table 12.24'!$S$12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12.24'!$U$12:$Y$12</c:f>
              <c:numCache>
                <c:formatCode>#,##0</c:formatCode>
                <c:ptCount val="5"/>
                <c:pt idx="1">
                  <c:v>1435</c:v>
                </c:pt>
                <c:pt idx="2">
                  <c:v>1407</c:v>
                </c:pt>
                <c:pt idx="3">
                  <c:v>1434</c:v>
                </c:pt>
                <c:pt idx="4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9-46B9-B57C-25F35BA7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12.24'!$S$1</c:f>
              <c:strCache>
                <c:ptCount val="1"/>
                <c:pt idx="0">
                  <c:v>Sorell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12.24'!$AB$15:$AB$33</c:f>
              <c:numCache>
                <c:formatCode>0.0%</c:formatCode>
                <c:ptCount val="19"/>
                <c:pt idx="0">
                  <c:v>4.2142293057649508E-2</c:v>
                </c:pt>
                <c:pt idx="1">
                  <c:v>1.9384018953262977E-3</c:v>
                </c:pt>
                <c:pt idx="2">
                  <c:v>5.9085361476057148E-2</c:v>
                </c:pt>
                <c:pt idx="3">
                  <c:v>1.421494723239285E-2</c:v>
                </c:pt>
                <c:pt idx="4">
                  <c:v>0.11048890803359897</c:v>
                </c:pt>
                <c:pt idx="5">
                  <c:v>2.1896762150908178E-2</c:v>
                </c:pt>
                <c:pt idx="6">
                  <c:v>9.2397157010553524E-2</c:v>
                </c:pt>
                <c:pt idx="7">
                  <c:v>6.6336420417833303E-2</c:v>
                </c:pt>
                <c:pt idx="8">
                  <c:v>3.7834733290257737E-2</c:v>
                </c:pt>
                <c:pt idx="9">
                  <c:v>8.1125708952545054E-3</c:v>
                </c:pt>
                <c:pt idx="10">
                  <c:v>3.1014430325220763E-2</c:v>
                </c:pt>
                <c:pt idx="11">
                  <c:v>1.8809677650944073E-2</c:v>
                </c:pt>
                <c:pt idx="12">
                  <c:v>5.1690717208701269E-2</c:v>
                </c:pt>
                <c:pt idx="13">
                  <c:v>6.3967262545767817E-2</c:v>
                </c:pt>
                <c:pt idx="14">
                  <c:v>7.7679661138631631E-2</c:v>
                </c:pt>
                <c:pt idx="15">
                  <c:v>8.1484672266494362E-2</c:v>
                </c:pt>
                <c:pt idx="16">
                  <c:v>0.1282216957426951</c:v>
                </c:pt>
                <c:pt idx="17">
                  <c:v>2.4337712685763516E-2</c:v>
                </c:pt>
                <c:pt idx="18">
                  <c:v>4.1496159092540744E-2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5-4F91-B33B-D84A40D74A4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5-4F91-B33B-D84A40D7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12.24'!$Y$44:$Y$60</c:f>
              <c:numCache>
                <c:formatCode>#,##0</c:formatCode>
                <c:ptCount val="17"/>
                <c:pt idx="0">
                  <c:v>5</c:v>
                </c:pt>
                <c:pt idx="1">
                  <c:v>154</c:v>
                </c:pt>
                <c:pt idx="2">
                  <c:v>327</c:v>
                </c:pt>
                <c:pt idx="3">
                  <c:v>485</c:v>
                </c:pt>
                <c:pt idx="4">
                  <c:v>757</c:v>
                </c:pt>
                <c:pt idx="5">
                  <c:v>829</c:v>
                </c:pt>
                <c:pt idx="6">
                  <c:v>697</c:v>
                </c:pt>
                <c:pt idx="7">
                  <c:v>557</c:v>
                </c:pt>
                <c:pt idx="8">
                  <c:v>586</c:v>
                </c:pt>
                <c:pt idx="9">
                  <c:v>538</c:v>
                </c:pt>
                <c:pt idx="10">
                  <c:v>609</c:v>
                </c:pt>
                <c:pt idx="11">
                  <c:v>518</c:v>
                </c:pt>
                <c:pt idx="12">
                  <c:v>239</c:v>
                </c:pt>
                <c:pt idx="13">
                  <c:v>105</c:v>
                </c:pt>
                <c:pt idx="14">
                  <c:v>31</c:v>
                </c:pt>
                <c:pt idx="15">
                  <c:v>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4CE-8084-6CD4C876855E}"/>
            </c:ext>
          </c:extLst>
        </c:ser>
        <c:ser>
          <c:idx val="1"/>
          <c:order val="1"/>
          <c:tx>
            <c:strRef>
              <c:f>'Table 12.24'!$S$62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12.24'!$Y$63:$Y$79</c:f>
              <c:numCache>
                <c:formatCode>#,##0</c:formatCode>
                <c:ptCount val="17"/>
                <c:pt idx="0">
                  <c:v>9</c:v>
                </c:pt>
                <c:pt idx="1">
                  <c:v>171</c:v>
                </c:pt>
                <c:pt idx="2">
                  <c:v>372</c:v>
                </c:pt>
                <c:pt idx="3">
                  <c:v>533</c:v>
                </c:pt>
                <c:pt idx="4">
                  <c:v>712</c:v>
                </c:pt>
                <c:pt idx="5">
                  <c:v>738</c:v>
                </c:pt>
                <c:pt idx="6">
                  <c:v>637</c:v>
                </c:pt>
                <c:pt idx="7">
                  <c:v>597</c:v>
                </c:pt>
                <c:pt idx="8">
                  <c:v>500</c:v>
                </c:pt>
                <c:pt idx="9">
                  <c:v>590</c:v>
                </c:pt>
                <c:pt idx="10">
                  <c:v>612</c:v>
                </c:pt>
                <c:pt idx="11">
                  <c:v>511</c:v>
                </c:pt>
                <c:pt idx="12">
                  <c:v>200</c:v>
                </c:pt>
                <c:pt idx="13">
                  <c:v>75</c:v>
                </c:pt>
                <c:pt idx="14">
                  <c:v>18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9-44CE-8084-6CD4C876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12.24'!$Y$83:$Y$90</c:f>
              <c:numCache>
                <c:formatCode>#,##0</c:formatCode>
                <c:ptCount val="8"/>
                <c:pt idx="0">
                  <c:v>543</c:v>
                </c:pt>
                <c:pt idx="1">
                  <c:v>419</c:v>
                </c:pt>
                <c:pt idx="2">
                  <c:v>1067</c:v>
                </c:pt>
                <c:pt idx="3">
                  <c:v>320</c:v>
                </c:pt>
                <c:pt idx="4">
                  <c:v>224</c:v>
                </c:pt>
                <c:pt idx="5">
                  <c:v>228</c:v>
                </c:pt>
                <c:pt idx="6">
                  <c:v>429</c:v>
                </c:pt>
                <c:pt idx="7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19A-B998-06FAB0D21226}"/>
            </c:ext>
          </c:extLst>
        </c:ser>
        <c:ser>
          <c:idx val="1"/>
          <c:order val="1"/>
          <c:tx>
            <c:strRef>
              <c:f>'Table 12.24'!$S$92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12.24'!$Y$93:$Y$100</c:f>
              <c:numCache>
                <c:formatCode>#,##0</c:formatCode>
                <c:ptCount val="8"/>
                <c:pt idx="0">
                  <c:v>375</c:v>
                </c:pt>
                <c:pt idx="1">
                  <c:v>727</c:v>
                </c:pt>
                <c:pt idx="2">
                  <c:v>191</c:v>
                </c:pt>
                <c:pt idx="3">
                  <c:v>825</c:v>
                </c:pt>
                <c:pt idx="4">
                  <c:v>878</c:v>
                </c:pt>
                <c:pt idx="5">
                  <c:v>502</c:v>
                </c:pt>
                <c:pt idx="6">
                  <c:v>38</c:v>
                </c:pt>
                <c:pt idx="7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1-419A-B998-06FAB0D2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12.24'!$S$1</c:f>
              <c:strCache>
                <c:ptCount val="1"/>
                <c:pt idx="0">
                  <c:v>Sorell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12.24'!$U$8:$Y$8</c:f>
              <c:numCache>
                <c:formatCode>#,##0</c:formatCode>
                <c:ptCount val="5"/>
                <c:pt idx="1">
                  <c:v>41921.64</c:v>
                </c:pt>
                <c:pt idx="2">
                  <c:v>43972.19</c:v>
                </c:pt>
                <c:pt idx="3">
                  <c:v>44672.61</c:v>
                </c:pt>
                <c:pt idx="4">
                  <c:v>45323.63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9-4AD6-95B8-7F4E510702C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9-4AD6-95B8-7F4E5107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12.24'!$V$4:$Z$4</c:f>
              <c:numCache>
                <c:formatCode>#,##0</c:formatCode>
                <c:ptCount val="5"/>
                <c:pt idx="0">
                  <c:v>11219</c:v>
                </c:pt>
                <c:pt idx="1">
                  <c:v>11775</c:v>
                </c:pt>
                <c:pt idx="2">
                  <c:v>12000</c:v>
                </c:pt>
                <c:pt idx="3">
                  <c:v>12753</c:v>
                </c:pt>
                <c:pt idx="4">
                  <c:v>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D-42DF-B20A-587B5566606C}"/>
            </c:ext>
          </c:extLst>
        </c:ser>
        <c:ser>
          <c:idx val="1"/>
          <c:order val="1"/>
          <c:tx>
            <c:strRef>
              <c:f>'Table 12.24'!$S$7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12.24'!$V$7:$Z$7</c:f>
              <c:numCache>
                <c:formatCode>#,##0</c:formatCode>
                <c:ptCount val="5"/>
                <c:pt idx="0">
                  <c:v>8206</c:v>
                </c:pt>
                <c:pt idx="1">
                  <c:v>8530</c:v>
                </c:pt>
                <c:pt idx="2">
                  <c:v>8918</c:v>
                </c:pt>
                <c:pt idx="3">
                  <c:v>9190</c:v>
                </c:pt>
                <c:pt idx="4">
                  <c:v>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D-42DF-B20A-587B5566606C}"/>
            </c:ext>
          </c:extLst>
        </c:ser>
        <c:ser>
          <c:idx val="2"/>
          <c:order val="2"/>
          <c:tx>
            <c:strRef>
              <c:f>'Table 12.24'!$S$11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12.24'!$V$11:$Z$11</c:f>
              <c:numCache>
                <c:formatCode>#,##0</c:formatCode>
                <c:ptCount val="5"/>
                <c:pt idx="0">
                  <c:v>9781</c:v>
                </c:pt>
                <c:pt idx="1">
                  <c:v>10365</c:v>
                </c:pt>
                <c:pt idx="2">
                  <c:v>10569</c:v>
                </c:pt>
                <c:pt idx="3">
                  <c:v>11267</c:v>
                </c:pt>
                <c:pt idx="4">
                  <c:v>12357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D-42DF-B20A-587B5566606C}"/>
            </c:ext>
          </c:extLst>
        </c:ser>
        <c:ser>
          <c:idx val="3"/>
          <c:order val="3"/>
          <c:tx>
            <c:strRef>
              <c:f>'Table 12.24'!$S$12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12.24'!$V$12:$Z$12</c:f>
              <c:numCache>
                <c:formatCode>#,##0</c:formatCode>
                <c:ptCount val="5"/>
                <c:pt idx="0">
                  <c:v>1435</c:v>
                </c:pt>
                <c:pt idx="1">
                  <c:v>1407</c:v>
                </c:pt>
                <c:pt idx="2">
                  <c:v>1434</c:v>
                </c:pt>
                <c:pt idx="3">
                  <c:v>1486</c:v>
                </c:pt>
                <c:pt idx="4">
                  <c:v>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1D-42DF-B20A-587B55666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12.24'!$S$1</c:f>
              <c:strCache>
                <c:ptCount val="1"/>
                <c:pt idx="0">
                  <c:v>Sorell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12.24'!$AB$15:$AB$33</c:f>
              <c:numCache>
                <c:formatCode>0.0%</c:formatCode>
                <c:ptCount val="19"/>
                <c:pt idx="0">
                  <c:v>4.2142293057649508E-2</c:v>
                </c:pt>
                <c:pt idx="1">
                  <c:v>1.9384018953262977E-3</c:v>
                </c:pt>
                <c:pt idx="2">
                  <c:v>5.9085361476057148E-2</c:v>
                </c:pt>
                <c:pt idx="3">
                  <c:v>1.421494723239285E-2</c:v>
                </c:pt>
                <c:pt idx="4">
                  <c:v>0.11048890803359897</c:v>
                </c:pt>
                <c:pt idx="5">
                  <c:v>2.1896762150908178E-2</c:v>
                </c:pt>
                <c:pt idx="6">
                  <c:v>9.2397157010553524E-2</c:v>
                </c:pt>
                <c:pt idx="7">
                  <c:v>6.6336420417833303E-2</c:v>
                </c:pt>
                <c:pt idx="8">
                  <c:v>3.7834733290257737E-2</c:v>
                </c:pt>
                <c:pt idx="9">
                  <c:v>8.1125708952545054E-3</c:v>
                </c:pt>
                <c:pt idx="10">
                  <c:v>3.1014430325220763E-2</c:v>
                </c:pt>
                <c:pt idx="11">
                  <c:v>1.8809677650944073E-2</c:v>
                </c:pt>
                <c:pt idx="12">
                  <c:v>5.1690717208701269E-2</c:v>
                </c:pt>
                <c:pt idx="13">
                  <c:v>6.3967262545767817E-2</c:v>
                </c:pt>
                <c:pt idx="14">
                  <c:v>7.7679661138631631E-2</c:v>
                </c:pt>
                <c:pt idx="15">
                  <c:v>8.1484672266494362E-2</c:v>
                </c:pt>
                <c:pt idx="16">
                  <c:v>0.1282216957426951</c:v>
                </c:pt>
                <c:pt idx="17">
                  <c:v>2.4337712685763516E-2</c:v>
                </c:pt>
                <c:pt idx="18">
                  <c:v>4.1496159092540744E-2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1-4CE9-B6C2-C8B4665C157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1-4CE9-B6C2-C8B4665C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12.24'!$Z$44:$Z$60</c:f>
              <c:numCache>
                <c:formatCode>#,##0</c:formatCode>
                <c:ptCount val="17"/>
                <c:pt idx="0">
                  <c:v>8</c:v>
                </c:pt>
                <c:pt idx="1">
                  <c:v>153</c:v>
                </c:pt>
                <c:pt idx="2">
                  <c:v>404</c:v>
                </c:pt>
                <c:pt idx="3">
                  <c:v>511</c:v>
                </c:pt>
                <c:pt idx="4">
                  <c:v>783</c:v>
                </c:pt>
                <c:pt idx="5">
                  <c:v>870</c:v>
                </c:pt>
                <c:pt idx="6">
                  <c:v>753</c:v>
                </c:pt>
                <c:pt idx="7">
                  <c:v>621</c:v>
                </c:pt>
                <c:pt idx="8">
                  <c:v>601</c:v>
                </c:pt>
                <c:pt idx="9">
                  <c:v>561</c:v>
                </c:pt>
                <c:pt idx="10">
                  <c:v>602</c:v>
                </c:pt>
                <c:pt idx="11">
                  <c:v>562</c:v>
                </c:pt>
                <c:pt idx="12">
                  <c:v>271</c:v>
                </c:pt>
                <c:pt idx="13">
                  <c:v>106</c:v>
                </c:pt>
                <c:pt idx="14">
                  <c:v>39</c:v>
                </c:pt>
                <c:pt idx="15">
                  <c:v>6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0-4294-9611-7F96DB6EC555}"/>
            </c:ext>
          </c:extLst>
        </c:ser>
        <c:ser>
          <c:idx val="1"/>
          <c:order val="1"/>
          <c:tx>
            <c:strRef>
              <c:f>'Table 12.24'!$S$62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12.24'!$Z$63:$Z$79</c:f>
              <c:numCache>
                <c:formatCode>#,##0</c:formatCode>
                <c:ptCount val="17"/>
                <c:pt idx="0">
                  <c:v>9</c:v>
                </c:pt>
                <c:pt idx="1">
                  <c:v>197</c:v>
                </c:pt>
                <c:pt idx="2">
                  <c:v>428</c:v>
                </c:pt>
                <c:pt idx="3">
                  <c:v>575</c:v>
                </c:pt>
                <c:pt idx="4">
                  <c:v>801</c:v>
                </c:pt>
                <c:pt idx="5">
                  <c:v>842</c:v>
                </c:pt>
                <c:pt idx="6">
                  <c:v>791</c:v>
                </c:pt>
                <c:pt idx="7">
                  <c:v>654</c:v>
                </c:pt>
                <c:pt idx="8">
                  <c:v>607</c:v>
                </c:pt>
                <c:pt idx="9">
                  <c:v>612</c:v>
                </c:pt>
                <c:pt idx="10">
                  <c:v>649</c:v>
                </c:pt>
                <c:pt idx="11">
                  <c:v>556</c:v>
                </c:pt>
                <c:pt idx="12">
                  <c:v>245</c:v>
                </c:pt>
                <c:pt idx="13">
                  <c:v>82</c:v>
                </c:pt>
                <c:pt idx="14">
                  <c:v>15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0-4294-9611-7F96DB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12.24'!$Z$83:$Z$90</c:f>
              <c:numCache>
                <c:formatCode>#,##0</c:formatCode>
                <c:ptCount val="8"/>
                <c:pt idx="0">
                  <c:v>565</c:v>
                </c:pt>
                <c:pt idx="1">
                  <c:v>472</c:v>
                </c:pt>
                <c:pt idx="2">
                  <c:v>1091</c:v>
                </c:pt>
                <c:pt idx="3">
                  <c:v>307</c:v>
                </c:pt>
                <c:pt idx="4">
                  <c:v>238</c:v>
                </c:pt>
                <c:pt idx="5">
                  <c:v>224</c:v>
                </c:pt>
                <c:pt idx="6">
                  <c:v>422</c:v>
                </c:pt>
                <c:pt idx="7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8-4CD3-A652-56D5EF93A15B}"/>
            </c:ext>
          </c:extLst>
        </c:ser>
        <c:ser>
          <c:idx val="1"/>
          <c:order val="1"/>
          <c:tx>
            <c:strRef>
              <c:f>'Table 12.24'!$S$92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12.24'!$Z$93:$Z$100</c:f>
              <c:numCache>
                <c:formatCode>#,##0</c:formatCode>
                <c:ptCount val="8"/>
                <c:pt idx="0">
                  <c:v>394</c:v>
                </c:pt>
                <c:pt idx="1">
                  <c:v>833</c:v>
                </c:pt>
                <c:pt idx="2">
                  <c:v>192</c:v>
                </c:pt>
                <c:pt idx="3">
                  <c:v>865</c:v>
                </c:pt>
                <c:pt idx="4">
                  <c:v>921</c:v>
                </c:pt>
                <c:pt idx="5">
                  <c:v>491</c:v>
                </c:pt>
                <c:pt idx="6">
                  <c:v>38</c:v>
                </c:pt>
                <c:pt idx="7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8-4CD3-A652-56D5EF93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12.3'!$Y$83:$Y$90</c:f>
              <c:numCache>
                <c:formatCode>#,##0</c:formatCode>
                <c:ptCount val="8"/>
                <c:pt idx="0">
                  <c:v>443</c:v>
                </c:pt>
                <c:pt idx="1">
                  <c:v>544</c:v>
                </c:pt>
                <c:pt idx="2">
                  <c:v>1150</c:v>
                </c:pt>
                <c:pt idx="3">
                  <c:v>353</c:v>
                </c:pt>
                <c:pt idx="4">
                  <c:v>222</c:v>
                </c:pt>
                <c:pt idx="5">
                  <c:v>305</c:v>
                </c:pt>
                <c:pt idx="6">
                  <c:v>747</c:v>
                </c:pt>
                <c:pt idx="7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7-41A7-8655-2F57B4E447C7}"/>
            </c:ext>
          </c:extLst>
        </c:ser>
        <c:ser>
          <c:idx val="1"/>
          <c:order val="1"/>
          <c:tx>
            <c:strRef>
              <c:f>'Table 12.3'!$S$92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12.3'!$Y$93:$Y$100</c:f>
              <c:numCache>
                <c:formatCode>#,##0</c:formatCode>
                <c:ptCount val="8"/>
                <c:pt idx="0">
                  <c:v>299</c:v>
                </c:pt>
                <c:pt idx="1">
                  <c:v>851</c:v>
                </c:pt>
                <c:pt idx="2">
                  <c:v>206</c:v>
                </c:pt>
                <c:pt idx="3">
                  <c:v>1007</c:v>
                </c:pt>
                <c:pt idx="4">
                  <c:v>811</c:v>
                </c:pt>
                <c:pt idx="5">
                  <c:v>702</c:v>
                </c:pt>
                <c:pt idx="6">
                  <c:v>65</c:v>
                </c:pt>
                <c:pt idx="7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7-41A7-8655-2F57B4E4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12.24'!$S$1</c:f>
              <c:strCache>
                <c:ptCount val="1"/>
                <c:pt idx="0">
                  <c:v>Sorell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12.24'!$V$8:$Z$8</c:f>
              <c:numCache>
                <c:formatCode>#,##0</c:formatCode>
                <c:ptCount val="5"/>
                <c:pt idx="0">
                  <c:v>41921.64</c:v>
                </c:pt>
                <c:pt idx="1">
                  <c:v>43972.19</c:v>
                </c:pt>
                <c:pt idx="2">
                  <c:v>44672.61</c:v>
                </c:pt>
                <c:pt idx="3">
                  <c:v>45323.63</c:v>
                </c:pt>
                <c:pt idx="4">
                  <c:v>45735.5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8-4433-BFD0-57E6D513DAD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8-4433-BFD0-57E6D513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12.25'!$U$4:$Y$4</c:f>
              <c:numCache>
                <c:formatCode>#,##0</c:formatCode>
                <c:ptCount val="5"/>
                <c:pt idx="1">
                  <c:v>4936</c:v>
                </c:pt>
                <c:pt idx="2">
                  <c:v>4979</c:v>
                </c:pt>
                <c:pt idx="3">
                  <c:v>5014</c:v>
                </c:pt>
                <c:pt idx="4">
                  <c:v>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630-9B5E-661868DAAC74}"/>
            </c:ext>
          </c:extLst>
        </c:ser>
        <c:ser>
          <c:idx val="1"/>
          <c:order val="1"/>
          <c:tx>
            <c:strRef>
              <c:f>'Table 12.25'!$S$7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12.25'!$U$7:$Y$7</c:f>
              <c:numCache>
                <c:formatCode>#,##0</c:formatCode>
                <c:ptCount val="5"/>
                <c:pt idx="1">
                  <c:v>3279</c:v>
                </c:pt>
                <c:pt idx="2">
                  <c:v>3379</c:v>
                </c:pt>
                <c:pt idx="3">
                  <c:v>3501</c:v>
                </c:pt>
                <c:pt idx="4">
                  <c:v>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630-9B5E-661868DAAC74}"/>
            </c:ext>
          </c:extLst>
        </c:ser>
        <c:ser>
          <c:idx val="2"/>
          <c:order val="2"/>
          <c:tx>
            <c:strRef>
              <c:f>'Table 12.25'!$S$11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12.25'!$U$11:$Y$11</c:f>
              <c:numCache>
                <c:formatCode>#,##0</c:formatCode>
                <c:ptCount val="5"/>
                <c:pt idx="1">
                  <c:v>4157</c:v>
                </c:pt>
                <c:pt idx="2">
                  <c:v>4252</c:v>
                </c:pt>
                <c:pt idx="3">
                  <c:v>4251</c:v>
                </c:pt>
                <c:pt idx="4">
                  <c:v>4610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3-4630-9B5E-661868DAAC74}"/>
            </c:ext>
          </c:extLst>
        </c:ser>
        <c:ser>
          <c:idx val="3"/>
          <c:order val="3"/>
          <c:tx>
            <c:strRef>
              <c:f>'Table 12.25'!$S$12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12.25'!$U$12:$Y$12</c:f>
              <c:numCache>
                <c:formatCode>#,##0</c:formatCode>
                <c:ptCount val="5"/>
                <c:pt idx="1">
                  <c:v>787</c:v>
                </c:pt>
                <c:pt idx="2">
                  <c:v>729</c:v>
                </c:pt>
                <c:pt idx="3">
                  <c:v>756</c:v>
                </c:pt>
                <c:pt idx="4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3-4630-9B5E-661868DA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12.25'!$S$1</c:f>
              <c:strCache>
                <c:ptCount val="1"/>
                <c:pt idx="0">
                  <c:v>Southern Midlands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12.25'!$AB$15:$AB$33</c:f>
              <c:numCache>
                <c:formatCode>0.0%</c:formatCode>
                <c:ptCount val="19"/>
                <c:pt idx="0">
                  <c:v>0.16074831110341245</c:v>
                </c:pt>
                <c:pt idx="1">
                  <c:v>3.4644032565390613E-3</c:v>
                </c:pt>
                <c:pt idx="2">
                  <c:v>6.4611120734453492E-2</c:v>
                </c:pt>
                <c:pt idx="3">
                  <c:v>1.2298631560713667E-2</c:v>
                </c:pt>
                <c:pt idx="4">
                  <c:v>8.8342283041746059E-2</c:v>
                </c:pt>
                <c:pt idx="5">
                  <c:v>4.0013857613026158E-2</c:v>
                </c:pt>
                <c:pt idx="6">
                  <c:v>6.9807725619262087E-2</c:v>
                </c:pt>
                <c:pt idx="7">
                  <c:v>4.8848085917200759E-2</c:v>
                </c:pt>
                <c:pt idx="8">
                  <c:v>3.7935215659102718E-2</c:v>
                </c:pt>
                <c:pt idx="9">
                  <c:v>4.5037242335007792E-3</c:v>
                </c:pt>
                <c:pt idx="10">
                  <c:v>2.1652520353369131E-2</c:v>
                </c:pt>
                <c:pt idx="11">
                  <c:v>1.7841676771176165E-2</c:v>
                </c:pt>
                <c:pt idx="12">
                  <c:v>3.5163693053871473E-2</c:v>
                </c:pt>
                <c:pt idx="13">
                  <c:v>5.3525030313528496E-2</c:v>
                </c:pt>
                <c:pt idx="14">
                  <c:v>5.9068075523990994E-2</c:v>
                </c:pt>
                <c:pt idx="15">
                  <c:v>5.4044690802009354E-2</c:v>
                </c:pt>
                <c:pt idx="16">
                  <c:v>0.10358565737051793</c:v>
                </c:pt>
                <c:pt idx="17">
                  <c:v>1.8880997748137882E-2</c:v>
                </c:pt>
                <c:pt idx="18">
                  <c:v>3.5683353542352331E-2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4560-A9B3-82133A47DE2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4560-A9B3-82133A47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12.25'!$Y$44:$Y$60</c:f>
              <c:numCache>
                <c:formatCode>#,##0</c:formatCode>
                <c:ptCount val="17"/>
                <c:pt idx="0">
                  <c:v>5</c:v>
                </c:pt>
                <c:pt idx="1">
                  <c:v>68</c:v>
                </c:pt>
                <c:pt idx="2">
                  <c:v>185</c:v>
                </c:pt>
                <c:pt idx="3">
                  <c:v>245</c:v>
                </c:pt>
                <c:pt idx="4">
                  <c:v>276</c:v>
                </c:pt>
                <c:pt idx="5">
                  <c:v>300</c:v>
                </c:pt>
                <c:pt idx="6">
                  <c:v>279</c:v>
                </c:pt>
                <c:pt idx="7">
                  <c:v>237</c:v>
                </c:pt>
                <c:pt idx="8">
                  <c:v>266</c:v>
                </c:pt>
                <c:pt idx="9">
                  <c:v>305</c:v>
                </c:pt>
                <c:pt idx="10">
                  <c:v>298</c:v>
                </c:pt>
                <c:pt idx="11">
                  <c:v>237</c:v>
                </c:pt>
                <c:pt idx="12">
                  <c:v>142</c:v>
                </c:pt>
                <c:pt idx="13">
                  <c:v>48</c:v>
                </c:pt>
                <c:pt idx="14">
                  <c:v>34</c:v>
                </c:pt>
                <c:pt idx="15">
                  <c:v>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4-4028-BB03-7DA746F67A91}"/>
            </c:ext>
          </c:extLst>
        </c:ser>
        <c:ser>
          <c:idx val="1"/>
          <c:order val="1"/>
          <c:tx>
            <c:strRef>
              <c:f>'Table 12.25'!$S$62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12.25'!$Y$63:$Y$79</c:f>
              <c:numCache>
                <c:formatCode>#,##0</c:formatCode>
                <c:ptCount val="17"/>
                <c:pt idx="0">
                  <c:v>5</c:v>
                </c:pt>
                <c:pt idx="1">
                  <c:v>76</c:v>
                </c:pt>
                <c:pt idx="2">
                  <c:v>152</c:v>
                </c:pt>
                <c:pt idx="3">
                  <c:v>254</c:v>
                </c:pt>
                <c:pt idx="4">
                  <c:v>235</c:v>
                </c:pt>
                <c:pt idx="5">
                  <c:v>243</c:v>
                </c:pt>
                <c:pt idx="6">
                  <c:v>217</c:v>
                </c:pt>
                <c:pt idx="7">
                  <c:v>198</c:v>
                </c:pt>
                <c:pt idx="8">
                  <c:v>214</c:v>
                </c:pt>
                <c:pt idx="9">
                  <c:v>298</c:v>
                </c:pt>
                <c:pt idx="10">
                  <c:v>247</c:v>
                </c:pt>
                <c:pt idx="11">
                  <c:v>177</c:v>
                </c:pt>
                <c:pt idx="12">
                  <c:v>62</c:v>
                </c:pt>
                <c:pt idx="13">
                  <c:v>35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4-4028-BB03-7DA746F6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12.25'!$Y$83:$Y$90</c:f>
              <c:numCache>
                <c:formatCode>#,##0</c:formatCode>
                <c:ptCount val="8"/>
                <c:pt idx="0">
                  <c:v>166</c:v>
                </c:pt>
                <c:pt idx="1">
                  <c:v>95</c:v>
                </c:pt>
                <c:pt idx="2">
                  <c:v>438</c:v>
                </c:pt>
                <c:pt idx="3">
                  <c:v>74</c:v>
                </c:pt>
                <c:pt idx="4">
                  <c:v>47</c:v>
                </c:pt>
                <c:pt idx="5">
                  <c:v>81</c:v>
                </c:pt>
                <c:pt idx="6">
                  <c:v>258</c:v>
                </c:pt>
                <c:pt idx="7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0-4737-998A-BE1A250D44D1}"/>
            </c:ext>
          </c:extLst>
        </c:ser>
        <c:ser>
          <c:idx val="1"/>
          <c:order val="1"/>
          <c:tx>
            <c:strRef>
              <c:f>'Table 12.25'!$S$92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12.25'!$Y$93:$Y$100</c:f>
              <c:numCache>
                <c:formatCode>#,##0</c:formatCode>
                <c:ptCount val="8"/>
                <c:pt idx="0">
                  <c:v>111</c:v>
                </c:pt>
                <c:pt idx="1">
                  <c:v>194</c:v>
                </c:pt>
                <c:pt idx="2">
                  <c:v>83</c:v>
                </c:pt>
                <c:pt idx="3">
                  <c:v>341</c:v>
                </c:pt>
                <c:pt idx="4">
                  <c:v>259</c:v>
                </c:pt>
                <c:pt idx="5">
                  <c:v>203</c:v>
                </c:pt>
                <c:pt idx="6">
                  <c:v>14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0-4737-998A-BE1A250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12.25'!$S$1</c:f>
              <c:strCache>
                <c:ptCount val="1"/>
                <c:pt idx="0">
                  <c:v>Southern Midlands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12.25'!$U$8:$Y$8</c:f>
              <c:numCache>
                <c:formatCode>#,##0</c:formatCode>
                <c:ptCount val="5"/>
                <c:pt idx="1">
                  <c:v>34887</c:v>
                </c:pt>
                <c:pt idx="2">
                  <c:v>37488.949999999997</c:v>
                </c:pt>
                <c:pt idx="3">
                  <c:v>39690.370000000003</c:v>
                </c:pt>
                <c:pt idx="4">
                  <c:v>39420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1-4798-AA64-F14E8056FD5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1-4798-AA64-F14E8056F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12.25'!$V$4:$Z$4</c:f>
              <c:numCache>
                <c:formatCode>#,##0</c:formatCode>
                <c:ptCount val="5"/>
                <c:pt idx="0">
                  <c:v>4936</c:v>
                </c:pt>
                <c:pt idx="1">
                  <c:v>4979</c:v>
                </c:pt>
                <c:pt idx="2">
                  <c:v>5014</c:v>
                </c:pt>
                <c:pt idx="3">
                  <c:v>5374</c:v>
                </c:pt>
                <c:pt idx="4">
                  <c:v>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C-434C-B61A-09CAB11C8830}"/>
            </c:ext>
          </c:extLst>
        </c:ser>
        <c:ser>
          <c:idx val="1"/>
          <c:order val="1"/>
          <c:tx>
            <c:strRef>
              <c:f>'Table 12.25'!$S$7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12.25'!$V$7:$Z$7</c:f>
              <c:numCache>
                <c:formatCode>#,##0</c:formatCode>
                <c:ptCount val="5"/>
                <c:pt idx="0">
                  <c:v>3279</c:v>
                </c:pt>
                <c:pt idx="1">
                  <c:v>3379</c:v>
                </c:pt>
                <c:pt idx="2">
                  <c:v>3501</c:v>
                </c:pt>
                <c:pt idx="3">
                  <c:v>3576</c:v>
                </c:pt>
                <c:pt idx="4">
                  <c:v>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C-434C-B61A-09CAB11C8830}"/>
            </c:ext>
          </c:extLst>
        </c:ser>
        <c:ser>
          <c:idx val="2"/>
          <c:order val="2"/>
          <c:tx>
            <c:strRef>
              <c:f>'Table 12.25'!$S$11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12.25'!$V$11:$Z$11</c:f>
              <c:numCache>
                <c:formatCode>#,##0</c:formatCode>
                <c:ptCount val="5"/>
                <c:pt idx="0">
                  <c:v>4157</c:v>
                </c:pt>
                <c:pt idx="1">
                  <c:v>4252</c:v>
                </c:pt>
                <c:pt idx="2">
                  <c:v>4251</c:v>
                </c:pt>
                <c:pt idx="3">
                  <c:v>4610</c:v>
                </c:pt>
                <c:pt idx="4">
                  <c:v>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C-434C-B61A-09CAB11C8830}"/>
            </c:ext>
          </c:extLst>
        </c:ser>
        <c:ser>
          <c:idx val="3"/>
          <c:order val="3"/>
          <c:tx>
            <c:strRef>
              <c:f>'Table 12.25'!$S$12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12.25'!$V$12:$Z$12</c:f>
              <c:numCache>
                <c:formatCode>#,##0</c:formatCode>
                <c:ptCount val="5"/>
                <c:pt idx="0">
                  <c:v>787</c:v>
                </c:pt>
                <c:pt idx="1">
                  <c:v>729</c:v>
                </c:pt>
                <c:pt idx="2">
                  <c:v>756</c:v>
                </c:pt>
                <c:pt idx="3">
                  <c:v>764</c:v>
                </c:pt>
                <c:pt idx="4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C-434C-B61A-09CAB11C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12.25'!$S$1</c:f>
              <c:strCache>
                <c:ptCount val="1"/>
                <c:pt idx="0">
                  <c:v>Southern Midlands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12.25'!$AB$15:$AB$33</c:f>
              <c:numCache>
                <c:formatCode>0.0%</c:formatCode>
                <c:ptCount val="19"/>
                <c:pt idx="0">
                  <c:v>0.16074831110341245</c:v>
                </c:pt>
                <c:pt idx="1">
                  <c:v>3.4644032565390613E-3</c:v>
                </c:pt>
                <c:pt idx="2">
                  <c:v>6.4611120734453492E-2</c:v>
                </c:pt>
                <c:pt idx="3">
                  <c:v>1.2298631560713667E-2</c:v>
                </c:pt>
                <c:pt idx="4">
                  <c:v>8.8342283041746059E-2</c:v>
                </c:pt>
                <c:pt idx="5">
                  <c:v>4.0013857613026158E-2</c:v>
                </c:pt>
                <c:pt idx="6">
                  <c:v>6.9807725619262087E-2</c:v>
                </c:pt>
                <c:pt idx="7">
                  <c:v>4.8848085917200759E-2</c:v>
                </c:pt>
                <c:pt idx="8">
                  <c:v>3.7935215659102718E-2</c:v>
                </c:pt>
                <c:pt idx="9">
                  <c:v>4.5037242335007792E-3</c:v>
                </c:pt>
                <c:pt idx="10">
                  <c:v>2.1652520353369131E-2</c:v>
                </c:pt>
                <c:pt idx="11">
                  <c:v>1.7841676771176165E-2</c:v>
                </c:pt>
                <c:pt idx="12">
                  <c:v>3.5163693053871473E-2</c:v>
                </c:pt>
                <c:pt idx="13">
                  <c:v>5.3525030313528496E-2</c:v>
                </c:pt>
                <c:pt idx="14">
                  <c:v>5.9068075523990994E-2</c:v>
                </c:pt>
                <c:pt idx="15">
                  <c:v>5.4044690802009354E-2</c:v>
                </c:pt>
                <c:pt idx="16">
                  <c:v>0.10358565737051793</c:v>
                </c:pt>
                <c:pt idx="17">
                  <c:v>1.8880997748137882E-2</c:v>
                </c:pt>
                <c:pt idx="18">
                  <c:v>3.5683353542352331E-2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D-44FD-98AF-367D93BD39F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D-44FD-98AF-367D93BD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12.25'!$Z$44:$Z$60</c:f>
              <c:numCache>
                <c:formatCode>#,##0</c:formatCode>
                <c:ptCount val="17"/>
                <c:pt idx="0">
                  <c:v>4</c:v>
                </c:pt>
                <c:pt idx="1">
                  <c:v>68</c:v>
                </c:pt>
                <c:pt idx="2">
                  <c:v>191</c:v>
                </c:pt>
                <c:pt idx="3">
                  <c:v>258</c:v>
                </c:pt>
                <c:pt idx="4">
                  <c:v>303</c:v>
                </c:pt>
                <c:pt idx="5">
                  <c:v>312</c:v>
                </c:pt>
                <c:pt idx="6">
                  <c:v>327</c:v>
                </c:pt>
                <c:pt idx="7">
                  <c:v>257</c:v>
                </c:pt>
                <c:pt idx="8">
                  <c:v>258</c:v>
                </c:pt>
                <c:pt idx="9">
                  <c:v>264</c:v>
                </c:pt>
                <c:pt idx="10">
                  <c:v>297</c:v>
                </c:pt>
                <c:pt idx="11">
                  <c:v>270</c:v>
                </c:pt>
                <c:pt idx="12">
                  <c:v>165</c:v>
                </c:pt>
                <c:pt idx="13">
                  <c:v>51</c:v>
                </c:pt>
                <c:pt idx="14">
                  <c:v>29</c:v>
                </c:pt>
                <c:pt idx="15">
                  <c:v>13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7-4820-B6ED-9B8A0108FB81}"/>
            </c:ext>
          </c:extLst>
        </c:ser>
        <c:ser>
          <c:idx val="1"/>
          <c:order val="1"/>
          <c:tx>
            <c:strRef>
              <c:f>'Table 12.25'!$S$62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12.25'!$Z$63:$Z$79</c:f>
              <c:numCache>
                <c:formatCode>#,##0</c:formatCode>
                <c:ptCount val="17"/>
                <c:pt idx="0">
                  <c:v>7</c:v>
                </c:pt>
                <c:pt idx="1">
                  <c:v>86</c:v>
                </c:pt>
                <c:pt idx="2">
                  <c:v>191</c:v>
                </c:pt>
                <c:pt idx="3">
                  <c:v>256</c:v>
                </c:pt>
                <c:pt idx="4">
                  <c:v>293</c:v>
                </c:pt>
                <c:pt idx="5">
                  <c:v>269</c:v>
                </c:pt>
                <c:pt idx="6">
                  <c:v>224</c:v>
                </c:pt>
                <c:pt idx="7">
                  <c:v>215</c:v>
                </c:pt>
                <c:pt idx="8">
                  <c:v>251</c:v>
                </c:pt>
                <c:pt idx="9">
                  <c:v>353</c:v>
                </c:pt>
                <c:pt idx="10">
                  <c:v>251</c:v>
                </c:pt>
                <c:pt idx="11">
                  <c:v>196</c:v>
                </c:pt>
                <c:pt idx="12">
                  <c:v>84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7-4820-B6ED-9B8A0108F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12.25'!$Z$83:$Z$90</c:f>
              <c:numCache>
                <c:formatCode>#,##0</c:formatCode>
                <c:ptCount val="8"/>
                <c:pt idx="0">
                  <c:v>171</c:v>
                </c:pt>
                <c:pt idx="1">
                  <c:v>88</c:v>
                </c:pt>
                <c:pt idx="2">
                  <c:v>459</c:v>
                </c:pt>
                <c:pt idx="3">
                  <c:v>78</c:v>
                </c:pt>
                <c:pt idx="4">
                  <c:v>53</c:v>
                </c:pt>
                <c:pt idx="5">
                  <c:v>78</c:v>
                </c:pt>
                <c:pt idx="6">
                  <c:v>261</c:v>
                </c:pt>
                <c:pt idx="7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5-48C2-A4ED-4E2C6AA70348}"/>
            </c:ext>
          </c:extLst>
        </c:ser>
        <c:ser>
          <c:idx val="1"/>
          <c:order val="1"/>
          <c:tx>
            <c:strRef>
              <c:f>'Table 12.25'!$S$92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12.25'!$Z$93:$Z$100</c:f>
              <c:numCache>
                <c:formatCode>#,##0</c:formatCode>
                <c:ptCount val="8"/>
                <c:pt idx="0">
                  <c:v>130</c:v>
                </c:pt>
                <c:pt idx="1">
                  <c:v>206</c:v>
                </c:pt>
                <c:pt idx="2">
                  <c:v>91</c:v>
                </c:pt>
                <c:pt idx="3">
                  <c:v>352</c:v>
                </c:pt>
                <c:pt idx="4">
                  <c:v>256</c:v>
                </c:pt>
                <c:pt idx="5">
                  <c:v>196</c:v>
                </c:pt>
                <c:pt idx="6">
                  <c:v>17</c:v>
                </c:pt>
                <c:pt idx="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5-48C2-A4ED-4E2C6AA7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12.3'!$S$1</c:f>
              <c:strCache>
                <c:ptCount val="1"/>
                <c:pt idx="0">
                  <c:v>Burnie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12.3'!$U$8:$Y$8</c:f>
              <c:numCache>
                <c:formatCode>#,##0</c:formatCode>
                <c:ptCount val="5"/>
                <c:pt idx="1">
                  <c:v>40226</c:v>
                </c:pt>
                <c:pt idx="2">
                  <c:v>42948.67</c:v>
                </c:pt>
                <c:pt idx="3">
                  <c:v>45280.94</c:v>
                </c:pt>
                <c:pt idx="4">
                  <c:v>43695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7-46C5-9EB5-6D1407052AD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7-46C5-9EB5-6D140705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12.25'!$S$1</c:f>
              <c:strCache>
                <c:ptCount val="1"/>
                <c:pt idx="0">
                  <c:v>Southern Midlands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12.25'!$V$8:$Z$8</c:f>
              <c:numCache>
                <c:formatCode>#,##0</c:formatCode>
                <c:ptCount val="5"/>
                <c:pt idx="0">
                  <c:v>34887</c:v>
                </c:pt>
                <c:pt idx="1">
                  <c:v>37488.949999999997</c:v>
                </c:pt>
                <c:pt idx="2">
                  <c:v>39690.370000000003</c:v>
                </c:pt>
                <c:pt idx="3">
                  <c:v>39420</c:v>
                </c:pt>
                <c:pt idx="4">
                  <c:v>40294.5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B-46C4-B98D-53BC213EA6F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B-46C4-B98D-53BC213E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12.26'!$U$4:$Y$4</c:f>
              <c:numCache>
                <c:formatCode>#,##0</c:formatCode>
                <c:ptCount val="5"/>
                <c:pt idx="1">
                  <c:v>1611</c:v>
                </c:pt>
                <c:pt idx="2">
                  <c:v>1581</c:v>
                </c:pt>
                <c:pt idx="3">
                  <c:v>1536</c:v>
                </c:pt>
                <c:pt idx="4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7FF-8841-E4FBF70416D5}"/>
            </c:ext>
          </c:extLst>
        </c:ser>
        <c:ser>
          <c:idx val="1"/>
          <c:order val="1"/>
          <c:tx>
            <c:strRef>
              <c:f>'Table 12.26'!$S$7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12.26'!$U$7:$Y$7</c:f>
              <c:numCache>
                <c:formatCode>#,##0</c:formatCode>
                <c:ptCount val="5"/>
                <c:pt idx="1">
                  <c:v>1169</c:v>
                </c:pt>
                <c:pt idx="2">
                  <c:v>1141</c:v>
                </c:pt>
                <c:pt idx="3">
                  <c:v>1184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7FF-8841-E4FBF70416D5}"/>
            </c:ext>
          </c:extLst>
        </c:ser>
        <c:ser>
          <c:idx val="2"/>
          <c:order val="2"/>
          <c:tx>
            <c:strRef>
              <c:f>'Table 12.26'!$S$11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12.26'!$U$11:$Y$11</c:f>
              <c:numCache>
                <c:formatCode>#,##0</c:formatCode>
                <c:ptCount val="5"/>
                <c:pt idx="1">
                  <c:v>1285</c:v>
                </c:pt>
                <c:pt idx="2">
                  <c:v>1253</c:v>
                </c:pt>
                <c:pt idx="3">
                  <c:v>1210</c:v>
                </c:pt>
                <c:pt idx="4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B-47FF-8841-E4FBF70416D5}"/>
            </c:ext>
          </c:extLst>
        </c:ser>
        <c:ser>
          <c:idx val="3"/>
          <c:order val="3"/>
          <c:tx>
            <c:strRef>
              <c:f>'Table 12.26'!$S$12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12.26'!$U$12:$Y$12</c:f>
              <c:numCache>
                <c:formatCode>#,##0</c:formatCode>
                <c:ptCount val="5"/>
                <c:pt idx="1">
                  <c:v>325</c:v>
                </c:pt>
                <c:pt idx="2">
                  <c:v>332</c:v>
                </c:pt>
                <c:pt idx="3">
                  <c:v>331</c:v>
                </c:pt>
                <c:pt idx="4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B-47FF-8841-E4FBF704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12.26'!$S$1</c:f>
              <c:strCache>
                <c:ptCount val="1"/>
                <c:pt idx="0">
                  <c:v>Tasman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12.26'!$AB$15:$AB$33</c:f>
              <c:numCache>
                <c:formatCode>0.0%</c:formatCode>
                <c:ptCount val="19"/>
                <c:pt idx="0">
                  <c:v>9.6496266513497991E-2</c:v>
                </c:pt>
                <c:pt idx="1">
                  <c:v>2.2975301550832855E-3</c:v>
                </c:pt>
                <c:pt idx="2">
                  <c:v>4.0781160252728314E-2</c:v>
                </c:pt>
                <c:pt idx="3">
                  <c:v>9.190120620333142E-3</c:v>
                </c:pt>
                <c:pt idx="4">
                  <c:v>6.7202757036186098E-2</c:v>
                </c:pt>
                <c:pt idx="5">
                  <c:v>1.263641585295807E-2</c:v>
                </c:pt>
                <c:pt idx="6">
                  <c:v>6.7202757036186098E-2</c:v>
                </c:pt>
                <c:pt idx="7">
                  <c:v>0.11372774267662263</c:v>
                </c:pt>
                <c:pt idx="8">
                  <c:v>2.3549684089603676E-2</c:v>
                </c:pt>
                <c:pt idx="9">
                  <c:v>2.8719126938541069E-3</c:v>
                </c:pt>
                <c:pt idx="10">
                  <c:v>1.7805858701895463E-2</c:v>
                </c:pt>
                <c:pt idx="11">
                  <c:v>1.263641585295807E-2</c:v>
                </c:pt>
                <c:pt idx="12">
                  <c:v>5.6289488799540495E-2</c:v>
                </c:pt>
                <c:pt idx="13">
                  <c:v>6.7202757036186098E-2</c:v>
                </c:pt>
                <c:pt idx="14">
                  <c:v>5.4566341183228027E-2</c:v>
                </c:pt>
                <c:pt idx="15">
                  <c:v>6.4905226881102812E-2</c:v>
                </c:pt>
                <c:pt idx="16">
                  <c:v>9.4198736358414706E-2</c:v>
                </c:pt>
                <c:pt idx="17">
                  <c:v>7.9264790350373343E-2</c:v>
                </c:pt>
                <c:pt idx="18">
                  <c:v>3.1016657093624354E-2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A-4811-AFAC-3B1A1B83699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A-4811-AFAC-3B1A1B83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12.26'!$Y$44:$Y$60</c:f>
              <c:numCache>
                <c:formatCode>#,##0</c:formatCode>
                <c:ptCount val="17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53</c:v>
                </c:pt>
                <c:pt idx="4">
                  <c:v>58</c:v>
                </c:pt>
                <c:pt idx="5">
                  <c:v>58</c:v>
                </c:pt>
                <c:pt idx="6">
                  <c:v>92</c:v>
                </c:pt>
                <c:pt idx="7">
                  <c:v>49</c:v>
                </c:pt>
                <c:pt idx="8">
                  <c:v>74</c:v>
                </c:pt>
                <c:pt idx="9">
                  <c:v>66</c:v>
                </c:pt>
                <c:pt idx="10">
                  <c:v>109</c:v>
                </c:pt>
                <c:pt idx="11">
                  <c:v>90</c:v>
                </c:pt>
                <c:pt idx="12">
                  <c:v>73</c:v>
                </c:pt>
                <c:pt idx="13">
                  <c:v>33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8-44DF-925E-7C1ECE27EE79}"/>
            </c:ext>
          </c:extLst>
        </c:ser>
        <c:ser>
          <c:idx val="1"/>
          <c:order val="1"/>
          <c:tx>
            <c:strRef>
              <c:f>'Table 12.26'!$S$62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12.26'!$Y$63:$Y$79</c:f>
              <c:numCache>
                <c:formatCode>#,##0</c:formatCode>
                <c:ptCount val="17"/>
                <c:pt idx="0">
                  <c:v>5</c:v>
                </c:pt>
                <c:pt idx="1">
                  <c:v>22</c:v>
                </c:pt>
                <c:pt idx="2">
                  <c:v>41</c:v>
                </c:pt>
                <c:pt idx="3">
                  <c:v>21</c:v>
                </c:pt>
                <c:pt idx="4">
                  <c:v>59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74</c:v>
                </c:pt>
                <c:pt idx="9">
                  <c:v>82</c:v>
                </c:pt>
                <c:pt idx="10">
                  <c:v>111</c:v>
                </c:pt>
                <c:pt idx="11">
                  <c:v>112</c:v>
                </c:pt>
                <c:pt idx="12">
                  <c:v>45</c:v>
                </c:pt>
                <c:pt idx="13">
                  <c:v>27</c:v>
                </c:pt>
                <c:pt idx="14">
                  <c:v>9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8-44DF-925E-7C1ECE27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12.26'!$Y$83:$Y$90</c:f>
              <c:numCache>
                <c:formatCode>#,##0</c:formatCode>
                <c:ptCount val="8"/>
                <c:pt idx="0">
                  <c:v>59</c:v>
                </c:pt>
                <c:pt idx="1">
                  <c:v>55</c:v>
                </c:pt>
                <c:pt idx="2">
                  <c:v>76</c:v>
                </c:pt>
                <c:pt idx="3">
                  <c:v>46</c:v>
                </c:pt>
                <c:pt idx="4">
                  <c:v>12</c:v>
                </c:pt>
                <c:pt idx="5">
                  <c:v>6</c:v>
                </c:pt>
                <c:pt idx="6">
                  <c:v>48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4567-A255-67454FA1EB34}"/>
            </c:ext>
          </c:extLst>
        </c:ser>
        <c:ser>
          <c:idx val="1"/>
          <c:order val="1"/>
          <c:tx>
            <c:strRef>
              <c:f>'Table 12.26'!$S$92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12.26'!$Y$93:$Y$100</c:f>
              <c:numCache>
                <c:formatCode>#,##0</c:formatCode>
                <c:ptCount val="8"/>
                <c:pt idx="0">
                  <c:v>39</c:v>
                </c:pt>
                <c:pt idx="1">
                  <c:v>107</c:v>
                </c:pt>
                <c:pt idx="2">
                  <c:v>25</c:v>
                </c:pt>
                <c:pt idx="3">
                  <c:v>103</c:v>
                </c:pt>
                <c:pt idx="4">
                  <c:v>66</c:v>
                </c:pt>
                <c:pt idx="5">
                  <c:v>38</c:v>
                </c:pt>
                <c:pt idx="6">
                  <c:v>0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5-4567-A255-67454FA1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12.26'!$S$1</c:f>
              <c:strCache>
                <c:ptCount val="1"/>
                <c:pt idx="0">
                  <c:v>Tasman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12.26'!$U$8:$Y$8</c:f>
              <c:numCache>
                <c:formatCode>#,##0</c:formatCode>
                <c:ptCount val="5"/>
                <c:pt idx="1">
                  <c:v>30117.18</c:v>
                </c:pt>
                <c:pt idx="2">
                  <c:v>33965</c:v>
                </c:pt>
                <c:pt idx="3">
                  <c:v>33162.14</c:v>
                </c:pt>
                <c:pt idx="4">
                  <c:v>36707.75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1-4EA5-8BBF-B22F9491D58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1-4EA5-8BBF-B22F9491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12.26'!$V$4:$Z$4</c:f>
              <c:numCache>
                <c:formatCode>#,##0</c:formatCode>
                <c:ptCount val="5"/>
                <c:pt idx="0">
                  <c:v>1611</c:v>
                </c:pt>
                <c:pt idx="1">
                  <c:v>1581</c:v>
                </c:pt>
                <c:pt idx="2">
                  <c:v>1536</c:v>
                </c:pt>
                <c:pt idx="3">
                  <c:v>1620</c:v>
                </c:pt>
                <c:pt idx="4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2-4EBC-A54E-945E6041F140}"/>
            </c:ext>
          </c:extLst>
        </c:ser>
        <c:ser>
          <c:idx val="1"/>
          <c:order val="1"/>
          <c:tx>
            <c:strRef>
              <c:f>'Table 12.26'!$S$7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12.26'!$V$7:$Z$7</c:f>
              <c:numCache>
                <c:formatCode>#,##0</c:formatCode>
                <c:ptCount val="5"/>
                <c:pt idx="0">
                  <c:v>1169</c:v>
                </c:pt>
                <c:pt idx="1">
                  <c:v>1141</c:v>
                </c:pt>
                <c:pt idx="2">
                  <c:v>1184</c:v>
                </c:pt>
                <c:pt idx="3">
                  <c:v>1200</c:v>
                </c:pt>
                <c:pt idx="4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EBC-A54E-945E6041F140}"/>
            </c:ext>
          </c:extLst>
        </c:ser>
        <c:ser>
          <c:idx val="2"/>
          <c:order val="2"/>
          <c:tx>
            <c:strRef>
              <c:f>'Table 12.26'!$S$11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12.26'!$V$11:$Z$11</c:f>
              <c:numCache>
                <c:formatCode>#,##0</c:formatCode>
                <c:ptCount val="5"/>
                <c:pt idx="0">
                  <c:v>1285</c:v>
                </c:pt>
                <c:pt idx="1">
                  <c:v>1253</c:v>
                </c:pt>
                <c:pt idx="2">
                  <c:v>1210</c:v>
                </c:pt>
                <c:pt idx="3">
                  <c:v>1257</c:v>
                </c:pt>
                <c:pt idx="4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2-4EBC-A54E-945E6041F140}"/>
            </c:ext>
          </c:extLst>
        </c:ser>
        <c:ser>
          <c:idx val="3"/>
          <c:order val="3"/>
          <c:tx>
            <c:strRef>
              <c:f>'Table 12.26'!$S$12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12.26'!$V$12:$Z$12</c:f>
              <c:numCache>
                <c:formatCode>#,##0</c:formatCode>
                <c:ptCount val="5"/>
                <c:pt idx="0">
                  <c:v>325</c:v>
                </c:pt>
                <c:pt idx="1">
                  <c:v>332</c:v>
                </c:pt>
                <c:pt idx="2">
                  <c:v>331</c:v>
                </c:pt>
                <c:pt idx="3">
                  <c:v>363</c:v>
                </c:pt>
                <c:pt idx="4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2-4EBC-A54E-945E6041F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12.26'!$S$1</c:f>
              <c:strCache>
                <c:ptCount val="1"/>
                <c:pt idx="0">
                  <c:v>Tasman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12.26'!$AB$15:$AB$33</c:f>
              <c:numCache>
                <c:formatCode>0.0%</c:formatCode>
                <c:ptCount val="19"/>
                <c:pt idx="0">
                  <c:v>9.6496266513497991E-2</c:v>
                </c:pt>
                <c:pt idx="1">
                  <c:v>2.2975301550832855E-3</c:v>
                </c:pt>
                <c:pt idx="2">
                  <c:v>4.0781160252728314E-2</c:v>
                </c:pt>
                <c:pt idx="3">
                  <c:v>9.190120620333142E-3</c:v>
                </c:pt>
                <c:pt idx="4">
                  <c:v>6.7202757036186098E-2</c:v>
                </c:pt>
                <c:pt idx="5">
                  <c:v>1.263641585295807E-2</c:v>
                </c:pt>
                <c:pt idx="6">
                  <c:v>6.7202757036186098E-2</c:v>
                </c:pt>
                <c:pt idx="7">
                  <c:v>0.11372774267662263</c:v>
                </c:pt>
                <c:pt idx="8">
                  <c:v>2.3549684089603676E-2</c:v>
                </c:pt>
                <c:pt idx="9">
                  <c:v>2.8719126938541069E-3</c:v>
                </c:pt>
                <c:pt idx="10">
                  <c:v>1.7805858701895463E-2</c:v>
                </c:pt>
                <c:pt idx="11">
                  <c:v>1.263641585295807E-2</c:v>
                </c:pt>
                <c:pt idx="12">
                  <c:v>5.6289488799540495E-2</c:v>
                </c:pt>
                <c:pt idx="13">
                  <c:v>6.7202757036186098E-2</c:v>
                </c:pt>
                <c:pt idx="14">
                  <c:v>5.4566341183228027E-2</c:v>
                </c:pt>
                <c:pt idx="15">
                  <c:v>6.4905226881102812E-2</c:v>
                </c:pt>
                <c:pt idx="16">
                  <c:v>9.4198736358414706E-2</c:v>
                </c:pt>
                <c:pt idx="17">
                  <c:v>7.9264790350373343E-2</c:v>
                </c:pt>
                <c:pt idx="18">
                  <c:v>3.1016657093624354E-2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5-45AF-A0AB-3E040EDF575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5-45AF-A0AB-3E040EDF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12.26'!$Z$44:$Z$60</c:f>
              <c:numCache>
                <c:formatCode>#,##0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41</c:v>
                </c:pt>
                <c:pt idx="3">
                  <c:v>44</c:v>
                </c:pt>
                <c:pt idx="4">
                  <c:v>55</c:v>
                </c:pt>
                <c:pt idx="5">
                  <c:v>68</c:v>
                </c:pt>
                <c:pt idx="6">
                  <c:v>70</c:v>
                </c:pt>
                <c:pt idx="7">
                  <c:v>78</c:v>
                </c:pt>
                <c:pt idx="8">
                  <c:v>65</c:v>
                </c:pt>
                <c:pt idx="9">
                  <c:v>77</c:v>
                </c:pt>
                <c:pt idx="10">
                  <c:v>105</c:v>
                </c:pt>
                <c:pt idx="11">
                  <c:v>107</c:v>
                </c:pt>
                <c:pt idx="12">
                  <c:v>68</c:v>
                </c:pt>
                <c:pt idx="13">
                  <c:v>30</c:v>
                </c:pt>
                <c:pt idx="14">
                  <c:v>21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0-4CAA-8BBC-B0D232D8E64C}"/>
            </c:ext>
          </c:extLst>
        </c:ser>
        <c:ser>
          <c:idx val="1"/>
          <c:order val="1"/>
          <c:tx>
            <c:strRef>
              <c:f>'Table 12.26'!$S$62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12.26'!$Z$63:$Z$79</c:f>
              <c:numCache>
                <c:formatCode>#,##0</c:formatCode>
                <c:ptCount val="17"/>
                <c:pt idx="0">
                  <c:v>5</c:v>
                </c:pt>
                <c:pt idx="1">
                  <c:v>26</c:v>
                </c:pt>
                <c:pt idx="2">
                  <c:v>38</c:v>
                </c:pt>
                <c:pt idx="3">
                  <c:v>38</c:v>
                </c:pt>
                <c:pt idx="4">
                  <c:v>58</c:v>
                </c:pt>
                <c:pt idx="5">
                  <c:v>65</c:v>
                </c:pt>
                <c:pt idx="6">
                  <c:v>54</c:v>
                </c:pt>
                <c:pt idx="7">
                  <c:v>95</c:v>
                </c:pt>
                <c:pt idx="8">
                  <c:v>83</c:v>
                </c:pt>
                <c:pt idx="9">
                  <c:v>76</c:v>
                </c:pt>
                <c:pt idx="10">
                  <c:v>123</c:v>
                </c:pt>
                <c:pt idx="11">
                  <c:v>101</c:v>
                </c:pt>
                <c:pt idx="12">
                  <c:v>50</c:v>
                </c:pt>
                <c:pt idx="13">
                  <c:v>24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0-4CAA-8BBC-B0D232D8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12.26'!$Z$83:$Z$90</c:f>
              <c:numCache>
                <c:formatCode>#,##0</c:formatCode>
                <c:ptCount val="8"/>
                <c:pt idx="0">
                  <c:v>66</c:v>
                </c:pt>
                <c:pt idx="1">
                  <c:v>63</c:v>
                </c:pt>
                <c:pt idx="2">
                  <c:v>91</c:v>
                </c:pt>
                <c:pt idx="3">
                  <c:v>44</c:v>
                </c:pt>
                <c:pt idx="4">
                  <c:v>15</c:v>
                </c:pt>
                <c:pt idx="5">
                  <c:v>8</c:v>
                </c:pt>
                <c:pt idx="6">
                  <c:v>41</c:v>
                </c:pt>
                <c:pt idx="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E-47C4-87ED-97BD7382305C}"/>
            </c:ext>
          </c:extLst>
        </c:ser>
        <c:ser>
          <c:idx val="1"/>
          <c:order val="1"/>
          <c:tx>
            <c:strRef>
              <c:f>'Table 12.26'!$S$92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12.26'!$Z$93:$Z$100</c:f>
              <c:numCache>
                <c:formatCode>#,##0</c:formatCode>
                <c:ptCount val="8"/>
                <c:pt idx="0">
                  <c:v>45</c:v>
                </c:pt>
                <c:pt idx="1">
                  <c:v>92</c:v>
                </c:pt>
                <c:pt idx="2">
                  <c:v>23</c:v>
                </c:pt>
                <c:pt idx="3">
                  <c:v>115</c:v>
                </c:pt>
                <c:pt idx="4">
                  <c:v>76</c:v>
                </c:pt>
                <c:pt idx="5">
                  <c:v>43</c:v>
                </c:pt>
                <c:pt idx="6">
                  <c:v>0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E-47C4-87ED-97BD7382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12.3'!$S$4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12.3'!$V$4:$Z$4</c:f>
              <c:numCache>
                <c:formatCode>#,##0</c:formatCode>
                <c:ptCount val="5"/>
                <c:pt idx="0">
                  <c:v>13528</c:v>
                </c:pt>
                <c:pt idx="1">
                  <c:v>13535</c:v>
                </c:pt>
                <c:pt idx="2">
                  <c:v>13584</c:v>
                </c:pt>
                <c:pt idx="3">
                  <c:v>14768</c:v>
                </c:pt>
                <c:pt idx="4">
                  <c:v>16177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B-4CB7-9E34-9AD93A02E283}"/>
            </c:ext>
          </c:extLst>
        </c:ser>
        <c:ser>
          <c:idx val="1"/>
          <c:order val="1"/>
          <c:tx>
            <c:strRef>
              <c:f>'Table 12.3'!$S$7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12.3'!$V$7:$Z$7</c:f>
              <c:numCache>
                <c:formatCode>#,##0</c:formatCode>
                <c:ptCount val="5"/>
                <c:pt idx="0">
                  <c:v>9869</c:v>
                </c:pt>
                <c:pt idx="1">
                  <c:v>9975</c:v>
                </c:pt>
                <c:pt idx="2">
                  <c:v>10076</c:v>
                </c:pt>
                <c:pt idx="3">
                  <c:v>10550</c:v>
                </c:pt>
                <c:pt idx="4">
                  <c:v>10947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B-4CB7-9E34-9AD93A02E283}"/>
            </c:ext>
          </c:extLst>
        </c:ser>
        <c:ser>
          <c:idx val="2"/>
          <c:order val="2"/>
          <c:tx>
            <c:strRef>
              <c:f>'Table 12.3'!$S$11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12.3'!$V$11:$Z$11</c:f>
              <c:numCache>
                <c:formatCode>#,##0</c:formatCode>
                <c:ptCount val="5"/>
                <c:pt idx="0">
                  <c:v>12467</c:v>
                </c:pt>
                <c:pt idx="1">
                  <c:v>12520</c:v>
                </c:pt>
                <c:pt idx="2">
                  <c:v>12537</c:v>
                </c:pt>
                <c:pt idx="3">
                  <c:v>13642</c:v>
                </c:pt>
                <c:pt idx="4">
                  <c:v>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B-4CB7-9E34-9AD93A02E283}"/>
            </c:ext>
          </c:extLst>
        </c:ser>
        <c:ser>
          <c:idx val="3"/>
          <c:order val="3"/>
          <c:tx>
            <c:strRef>
              <c:f>'Table 12.3'!$S$12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12.3'!$V$12:$Z$12</c:f>
              <c:numCache>
                <c:formatCode>#,##0</c:formatCode>
                <c:ptCount val="5"/>
                <c:pt idx="0">
                  <c:v>1060</c:v>
                </c:pt>
                <c:pt idx="1">
                  <c:v>1022</c:v>
                </c:pt>
                <c:pt idx="2">
                  <c:v>1048</c:v>
                </c:pt>
                <c:pt idx="3">
                  <c:v>1126</c:v>
                </c:pt>
                <c:pt idx="4">
                  <c:v>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B-4CB7-9E34-9AD93A02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12.26'!$S$1</c:f>
              <c:strCache>
                <c:ptCount val="1"/>
                <c:pt idx="0">
                  <c:v>Tasman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12.26'!$V$8:$Z$8</c:f>
              <c:numCache>
                <c:formatCode>#,##0</c:formatCode>
                <c:ptCount val="5"/>
                <c:pt idx="0">
                  <c:v>30117.18</c:v>
                </c:pt>
                <c:pt idx="1">
                  <c:v>33965</c:v>
                </c:pt>
                <c:pt idx="2">
                  <c:v>33162.14</c:v>
                </c:pt>
                <c:pt idx="3">
                  <c:v>36707.75</c:v>
                </c:pt>
                <c:pt idx="4">
                  <c:v>34812.29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4-4870-B595-F7405310F08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4-4870-B595-F7405310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12.27'!$U$4:$Y$4</c:f>
              <c:numCache>
                <c:formatCode>#,##0</c:formatCode>
                <c:ptCount val="5"/>
                <c:pt idx="1">
                  <c:v>9429</c:v>
                </c:pt>
                <c:pt idx="2">
                  <c:v>9520</c:v>
                </c:pt>
                <c:pt idx="3">
                  <c:v>9574</c:v>
                </c:pt>
                <c:pt idx="4">
                  <c:v>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0-4266-911F-423ABB5598B3}"/>
            </c:ext>
          </c:extLst>
        </c:ser>
        <c:ser>
          <c:idx val="1"/>
          <c:order val="1"/>
          <c:tx>
            <c:strRef>
              <c:f>'Table 12.27'!$S$7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12.27'!$U$7:$Y$7</c:f>
              <c:numCache>
                <c:formatCode>#,##0</c:formatCode>
                <c:ptCount val="5"/>
                <c:pt idx="1">
                  <c:v>6779</c:v>
                </c:pt>
                <c:pt idx="2">
                  <c:v>6877</c:v>
                </c:pt>
                <c:pt idx="3">
                  <c:v>6960</c:v>
                </c:pt>
                <c:pt idx="4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0-4266-911F-423ABB5598B3}"/>
            </c:ext>
          </c:extLst>
        </c:ser>
        <c:ser>
          <c:idx val="2"/>
          <c:order val="2"/>
          <c:tx>
            <c:strRef>
              <c:f>'Table 12.27'!$S$11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12.27'!$U$11:$Y$11</c:f>
              <c:numCache>
                <c:formatCode>#,##0</c:formatCode>
                <c:ptCount val="5"/>
                <c:pt idx="1">
                  <c:v>8322</c:v>
                </c:pt>
                <c:pt idx="2">
                  <c:v>8431</c:v>
                </c:pt>
                <c:pt idx="3">
                  <c:v>8469</c:v>
                </c:pt>
                <c:pt idx="4">
                  <c:v>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0-4266-911F-423ABB5598B3}"/>
            </c:ext>
          </c:extLst>
        </c:ser>
        <c:ser>
          <c:idx val="3"/>
          <c:order val="3"/>
          <c:tx>
            <c:strRef>
              <c:f>'Table 12.27'!$S$12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12.27'!$U$12:$Y$12</c:f>
              <c:numCache>
                <c:formatCode>#,##0</c:formatCode>
                <c:ptCount val="5"/>
                <c:pt idx="1">
                  <c:v>1107</c:v>
                </c:pt>
                <c:pt idx="2">
                  <c:v>1087</c:v>
                </c:pt>
                <c:pt idx="3">
                  <c:v>1108</c:v>
                </c:pt>
                <c:pt idx="4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0-4266-911F-423ABB55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12.27'!$S$1</c:f>
              <c:strCache>
                <c:ptCount val="1"/>
                <c:pt idx="0">
                  <c:v>Waratah/Wynyard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12.27'!$AB$15:$AB$33</c:f>
              <c:numCache>
                <c:formatCode>0.0%</c:formatCode>
                <c:ptCount val="19"/>
                <c:pt idx="0">
                  <c:v>7.5304645849200311E-2</c:v>
                </c:pt>
                <c:pt idx="1">
                  <c:v>3.7699923838537701E-2</c:v>
                </c:pt>
                <c:pt idx="2">
                  <c:v>7.7018278750952018E-2</c:v>
                </c:pt>
                <c:pt idx="3">
                  <c:v>4.8552932216298552E-3</c:v>
                </c:pt>
                <c:pt idx="4">
                  <c:v>6.5498857578065506E-2</c:v>
                </c:pt>
                <c:pt idx="5">
                  <c:v>2.6846915460776846E-2</c:v>
                </c:pt>
                <c:pt idx="6">
                  <c:v>9.7010662604722006E-2</c:v>
                </c:pt>
                <c:pt idx="7">
                  <c:v>5.6930693069306933E-2</c:v>
                </c:pt>
                <c:pt idx="8">
                  <c:v>4.464965727341965E-2</c:v>
                </c:pt>
                <c:pt idx="9">
                  <c:v>3.4272658035034271E-3</c:v>
                </c:pt>
                <c:pt idx="10">
                  <c:v>2.3800456968773802E-2</c:v>
                </c:pt>
                <c:pt idx="11">
                  <c:v>1.3518659558263519E-2</c:v>
                </c:pt>
                <c:pt idx="12">
                  <c:v>3.4939070830159936E-2</c:v>
                </c:pt>
                <c:pt idx="13">
                  <c:v>6.8164508758568165E-2</c:v>
                </c:pt>
                <c:pt idx="14">
                  <c:v>5.6264280274181261E-2</c:v>
                </c:pt>
                <c:pt idx="15">
                  <c:v>7.3781416603198785E-2</c:v>
                </c:pt>
                <c:pt idx="16">
                  <c:v>0.15565498857578067</c:v>
                </c:pt>
                <c:pt idx="17">
                  <c:v>1.0853008377760853E-2</c:v>
                </c:pt>
                <c:pt idx="18">
                  <c:v>3.5224676313785223E-2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A-40E4-912A-DD084741FE1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A-40E4-912A-DD084741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12.27'!$Y$44:$Y$60</c:f>
              <c:numCache>
                <c:formatCode>#,##0</c:formatCode>
                <c:ptCount val="17"/>
                <c:pt idx="0">
                  <c:v>14</c:v>
                </c:pt>
                <c:pt idx="1">
                  <c:v>134</c:v>
                </c:pt>
                <c:pt idx="2">
                  <c:v>268</c:v>
                </c:pt>
                <c:pt idx="3">
                  <c:v>407</c:v>
                </c:pt>
                <c:pt idx="4">
                  <c:v>499</c:v>
                </c:pt>
                <c:pt idx="5">
                  <c:v>480</c:v>
                </c:pt>
                <c:pt idx="6">
                  <c:v>508</c:v>
                </c:pt>
                <c:pt idx="7">
                  <c:v>421</c:v>
                </c:pt>
                <c:pt idx="8">
                  <c:v>444</c:v>
                </c:pt>
                <c:pt idx="9">
                  <c:v>478</c:v>
                </c:pt>
                <c:pt idx="10">
                  <c:v>573</c:v>
                </c:pt>
                <c:pt idx="11">
                  <c:v>423</c:v>
                </c:pt>
                <c:pt idx="12">
                  <c:v>248</c:v>
                </c:pt>
                <c:pt idx="13">
                  <c:v>100</c:v>
                </c:pt>
                <c:pt idx="14">
                  <c:v>30</c:v>
                </c:pt>
                <c:pt idx="15">
                  <c:v>10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F47-8FE6-3012AD14A93B}"/>
            </c:ext>
          </c:extLst>
        </c:ser>
        <c:ser>
          <c:idx val="1"/>
          <c:order val="1"/>
          <c:tx>
            <c:strRef>
              <c:f>'Table 12.27'!$S$62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12.27'!$Y$63:$Y$79</c:f>
              <c:numCache>
                <c:formatCode>#,##0</c:formatCode>
                <c:ptCount val="17"/>
                <c:pt idx="0">
                  <c:v>15</c:v>
                </c:pt>
                <c:pt idx="1">
                  <c:v>145</c:v>
                </c:pt>
                <c:pt idx="2">
                  <c:v>339</c:v>
                </c:pt>
                <c:pt idx="3">
                  <c:v>411</c:v>
                </c:pt>
                <c:pt idx="4">
                  <c:v>397</c:v>
                </c:pt>
                <c:pt idx="5">
                  <c:v>413</c:v>
                </c:pt>
                <c:pt idx="6">
                  <c:v>501</c:v>
                </c:pt>
                <c:pt idx="7">
                  <c:v>428</c:v>
                </c:pt>
                <c:pt idx="8">
                  <c:v>442</c:v>
                </c:pt>
                <c:pt idx="9">
                  <c:v>588</c:v>
                </c:pt>
                <c:pt idx="10">
                  <c:v>510</c:v>
                </c:pt>
                <c:pt idx="11">
                  <c:v>376</c:v>
                </c:pt>
                <c:pt idx="12">
                  <c:v>181</c:v>
                </c:pt>
                <c:pt idx="13">
                  <c:v>62</c:v>
                </c:pt>
                <c:pt idx="14">
                  <c:v>16</c:v>
                </c:pt>
                <c:pt idx="15">
                  <c:v>12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3-4F47-8FE6-3012AD14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12.27'!$Y$83:$Y$90</c:f>
              <c:numCache>
                <c:formatCode>#,##0</c:formatCode>
                <c:ptCount val="8"/>
                <c:pt idx="0">
                  <c:v>327</c:v>
                </c:pt>
                <c:pt idx="1">
                  <c:v>317</c:v>
                </c:pt>
                <c:pt idx="2">
                  <c:v>820</c:v>
                </c:pt>
                <c:pt idx="3">
                  <c:v>186</c:v>
                </c:pt>
                <c:pt idx="4">
                  <c:v>94</c:v>
                </c:pt>
                <c:pt idx="5">
                  <c:v>139</c:v>
                </c:pt>
                <c:pt idx="6">
                  <c:v>505</c:v>
                </c:pt>
                <c:pt idx="7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B-4C34-9CAB-16428AC2E7A7}"/>
            </c:ext>
          </c:extLst>
        </c:ser>
        <c:ser>
          <c:idx val="1"/>
          <c:order val="1"/>
          <c:tx>
            <c:strRef>
              <c:f>'Table 12.27'!$S$92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12.27'!$Y$93:$Y$100</c:f>
              <c:numCache>
                <c:formatCode>#,##0</c:formatCode>
                <c:ptCount val="8"/>
                <c:pt idx="0">
                  <c:v>198</c:v>
                </c:pt>
                <c:pt idx="1">
                  <c:v>604</c:v>
                </c:pt>
                <c:pt idx="2">
                  <c:v>125</c:v>
                </c:pt>
                <c:pt idx="3">
                  <c:v>658</c:v>
                </c:pt>
                <c:pt idx="4">
                  <c:v>524</c:v>
                </c:pt>
                <c:pt idx="5">
                  <c:v>392</c:v>
                </c:pt>
                <c:pt idx="6">
                  <c:v>53</c:v>
                </c:pt>
                <c:pt idx="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B-4C34-9CAB-16428AC2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12.27'!$S$1</c:f>
              <c:strCache>
                <c:ptCount val="1"/>
                <c:pt idx="0">
                  <c:v>Waratah/Wynyard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12.27'!$U$8:$Y$8</c:f>
              <c:numCache>
                <c:formatCode>#,##0</c:formatCode>
                <c:ptCount val="5"/>
                <c:pt idx="1">
                  <c:v>40757</c:v>
                </c:pt>
                <c:pt idx="2">
                  <c:v>42412.62</c:v>
                </c:pt>
                <c:pt idx="3">
                  <c:v>43763.1</c:v>
                </c:pt>
                <c:pt idx="4">
                  <c:v>44049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4-424E-BE10-1E4D9024700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4-424E-BE10-1E4D9024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12.27'!$V$4:$Z$4</c:f>
              <c:numCache>
                <c:formatCode>#,##0</c:formatCode>
                <c:ptCount val="5"/>
                <c:pt idx="0">
                  <c:v>9429</c:v>
                </c:pt>
                <c:pt idx="1">
                  <c:v>9520</c:v>
                </c:pt>
                <c:pt idx="2">
                  <c:v>9574</c:v>
                </c:pt>
                <c:pt idx="3">
                  <c:v>9895</c:v>
                </c:pt>
                <c:pt idx="4">
                  <c:v>10502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2-453F-9D24-0C3D91344855}"/>
            </c:ext>
          </c:extLst>
        </c:ser>
        <c:ser>
          <c:idx val="1"/>
          <c:order val="1"/>
          <c:tx>
            <c:strRef>
              <c:f>'Table 12.27'!$S$7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12.27'!$V$7:$Z$7</c:f>
              <c:numCache>
                <c:formatCode>#,##0</c:formatCode>
                <c:ptCount val="5"/>
                <c:pt idx="0">
                  <c:v>6779</c:v>
                </c:pt>
                <c:pt idx="1">
                  <c:v>6877</c:v>
                </c:pt>
                <c:pt idx="2">
                  <c:v>6960</c:v>
                </c:pt>
                <c:pt idx="3">
                  <c:v>7072</c:v>
                </c:pt>
                <c:pt idx="4">
                  <c:v>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2-453F-9D24-0C3D91344855}"/>
            </c:ext>
          </c:extLst>
        </c:ser>
        <c:ser>
          <c:idx val="2"/>
          <c:order val="2"/>
          <c:tx>
            <c:strRef>
              <c:f>'Table 12.27'!$S$11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12.27'!$V$11:$Z$11</c:f>
              <c:numCache>
                <c:formatCode>#,##0</c:formatCode>
                <c:ptCount val="5"/>
                <c:pt idx="0">
                  <c:v>8322</c:v>
                </c:pt>
                <c:pt idx="1">
                  <c:v>8431</c:v>
                </c:pt>
                <c:pt idx="2">
                  <c:v>8469</c:v>
                </c:pt>
                <c:pt idx="3">
                  <c:v>8786</c:v>
                </c:pt>
                <c:pt idx="4">
                  <c:v>9390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2-453F-9D24-0C3D91344855}"/>
            </c:ext>
          </c:extLst>
        </c:ser>
        <c:ser>
          <c:idx val="3"/>
          <c:order val="3"/>
          <c:tx>
            <c:strRef>
              <c:f>'Table 12.27'!$S$12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12.27'!$V$12:$Z$12</c:f>
              <c:numCache>
                <c:formatCode>#,##0</c:formatCode>
                <c:ptCount val="5"/>
                <c:pt idx="0">
                  <c:v>1107</c:v>
                </c:pt>
                <c:pt idx="1">
                  <c:v>1087</c:v>
                </c:pt>
                <c:pt idx="2">
                  <c:v>1108</c:v>
                </c:pt>
                <c:pt idx="3">
                  <c:v>1109</c:v>
                </c:pt>
                <c:pt idx="4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2-453F-9D24-0C3D9134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12.27'!$S$1</c:f>
              <c:strCache>
                <c:ptCount val="1"/>
                <c:pt idx="0">
                  <c:v>Waratah/Wynyard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12.27'!$AB$15:$AB$33</c:f>
              <c:numCache>
                <c:formatCode>0.0%</c:formatCode>
                <c:ptCount val="19"/>
                <c:pt idx="0">
                  <c:v>7.5304645849200311E-2</c:v>
                </c:pt>
                <c:pt idx="1">
                  <c:v>3.7699923838537701E-2</c:v>
                </c:pt>
                <c:pt idx="2">
                  <c:v>7.7018278750952018E-2</c:v>
                </c:pt>
                <c:pt idx="3">
                  <c:v>4.8552932216298552E-3</c:v>
                </c:pt>
                <c:pt idx="4">
                  <c:v>6.5498857578065506E-2</c:v>
                </c:pt>
                <c:pt idx="5">
                  <c:v>2.6846915460776846E-2</c:v>
                </c:pt>
                <c:pt idx="6">
                  <c:v>9.7010662604722006E-2</c:v>
                </c:pt>
                <c:pt idx="7">
                  <c:v>5.6930693069306933E-2</c:v>
                </c:pt>
                <c:pt idx="8">
                  <c:v>4.464965727341965E-2</c:v>
                </c:pt>
                <c:pt idx="9">
                  <c:v>3.4272658035034271E-3</c:v>
                </c:pt>
                <c:pt idx="10">
                  <c:v>2.3800456968773802E-2</c:v>
                </c:pt>
                <c:pt idx="11">
                  <c:v>1.3518659558263519E-2</c:v>
                </c:pt>
                <c:pt idx="12">
                  <c:v>3.4939070830159936E-2</c:v>
                </c:pt>
                <c:pt idx="13">
                  <c:v>6.8164508758568165E-2</c:v>
                </c:pt>
                <c:pt idx="14">
                  <c:v>5.6264280274181261E-2</c:v>
                </c:pt>
                <c:pt idx="15">
                  <c:v>7.3781416603198785E-2</c:v>
                </c:pt>
                <c:pt idx="16">
                  <c:v>0.15565498857578067</c:v>
                </c:pt>
                <c:pt idx="17">
                  <c:v>1.0853008377760853E-2</c:v>
                </c:pt>
                <c:pt idx="18">
                  <c:v>3.5224676313785223E-2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A8A-BCA5-9AC2AEF969F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1-4A8A-BCA5-9AC2AEF9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12.27'!$Z$44:$Z$60</c:f>
              <c:numCache>
                <c:formatCode>#,##0</c:formatCode>
                <c:ptCount val="17"/>
                <c:pt idx="0">
                  <c:v>11</c:v>
                </c:pt>
                <c:pt idx="1">
                  <c:v>159</c:v>
                </c:pt>
                <c:pt idx="2">
                  <c:v>297</c:v>
                </c:pt>
                <c:pt idx="3">
                  <c:v>416</c:v>
                </c:pt>
                <c:pt idx="4">
                  <c:v>524</c:v>
                </c:pt>
                <c:pt idx="5">
                  <c:v>524</c:v>
                </c:pt>
                <c:pt idx="6">
                  <c:v>576</c:v>
                </c:pt>
                <c:pt idx="7">
                  <c:v>450</c:v>
                </c:pt>
                <c:pt idx="8">
                  <c:v>440</c:v>
                </c:pt>
                <c:pt idx="9">
                  <c:v>487</c:v>
                </c:pt>
                <c:pt idx="10">
                  <c:v>572</c:v>
                </c:pt>
                <c:pt idx="11">
                  <c:v>471</c:v>
                </c:pt>
                <c:pt idx="12">
                  <c:v>257</c:v>
                </c:pt>
                <c:pt idx="13">
                  <c:v>100</c:v>
                </c:pt>
                <c:pt idx="14">
                  <c:v>39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5AD-A663-DCD139B96F8B}"/>
            </c:ext>
          </c:extLst>
        </c:ser>
        <c:ser>
          <c:idx val="1"/>
          <c:order val="1"/>
          <c:tx>
            <c:strRef>
              <c:f>'Table 12.27'!$S$62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12.27'!$Z$63:$Z$79</c:f>
              <c:numCache>
                <c:formatCode>#,##0</c:formatCode>
                <c:ptCount val="17"/>
                <c:pt idx="0">
                  <c:v>24</c:v>
                </c:pt>
                <c:pt idx="1">
                  <c:v>174</c:v>
                </c:pt>
                <c:pt idx="2">
                  <c:v>324</c:v>
                </c:pt>
                <c:pt idx="3">
                  <c:v>423</c:v>
                </c:pt>
                <c:pt idx="4">
                  <c:v>478</c:v>
                </c:pt>
                <c:pt idx="5">
                  <c:v>455</c:v>
                </c:pt>
                <c:pt idx="6">
                  <c:v>501</c:v>
                </c:pt>
                <c:pt idx="7">
                  <c:v>423</c:v>
                </c:pt>
                <c:pt idx="8">
                  <c:v>485</c:v>
                </c:pt>
                <c:pt idx="9">
                  <c:v>592</c:v>
                </c:pt>
                <c:pt idx="10">
                  <c:v>546</c:v>
                </c:pt>
                <c:pt idx="11">
                  <c:v>430</c:v>
                </c:pt>
                <c:pt idx="12">
                  <c:v>196</c:v>
                </c:pt>
                <c:pt idx="13">
                  <c:v>59</c:v>
                </c:pt>
                <c:pt idx="14">
                  <c:v>30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1-45AD-A663-DCD139B9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12.27'!$Z$83:$Z$90</c:f>
              <c:numCache>
                <c:formatCode>#,##0</c:formatCode>
                <c:ptCount val="8"/>
                <c:pt idx="0">
                  <c:v>333</c:v>
                </c:pt>
                <c:pt idx="1">
                  <c:v>324</c:v>
                </c:pt>
                <c:pt idx="2">
                  <c:v>827</c:v>
                </c:pt>
                <c:pt idx="3">
                  <c:v>200</c:v>
                </c:pt>
                <c:pt idx="4">
                  <c:v>96</c:v>
                </c:pt>
                <c:pt idx="5">
                  <c:v>151</c:v>
                </c:pt>
                <c:pt idx="6">
                  <c:v>524</c:v>
                </c:pt>
                <c:pt idx="7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1-4FE5-A789-97AC2462B0E1}"/>
            </c:ext>
          </c:extLst>
        </c:ser>
        <c:ser>
          <c:idx val="1"/>
          <c:order val="1"/>
          <c:tx>
            <c:strRef>
              <c:f>'Table 12.27'!$S$92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12.27'!$Z$93:$Z$100</c:f>
              <c:numCache>
                <c:formatCode>#,##0</c:formatCode>
                <c:ptCount val="8"/>
                <c:pt idx="0">
                  <c:v>208</c:v>
                </c:pt>
                <c:pt idx="1">
                  <c:v>630</c:v>
                </c:pt>
                <c:pt idx="2">
                  <c:v>150</c:v>
                </c:pt>
                <c:pt idx="3">
                  <c:v>674</c:v>
                </c:pt>
                <c:pt idx="4">
                  <c:v>546</c:v>
                </c:pt>
                <c:pt idx="5">
                  <c:v>400</c:v>
                </c:pt>
                <c:pt idx="6">
                  <c:v>46</c:v>
                </c:pt>
                <c:pt idx="7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1-4FE5-A789-97AC2462B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12.3'!$S$1</c:f>
              <c:strCache>
                <c:ptCount val="1"/>
                <c:pt idx="0">
                  <c:v>Burnie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12.3'!$S$15:$S$33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12.3'!$AB$15:$AB$33</c:f>
              <c:numCache>
                <c:formatCode>0.0%</c:formatCode>
                <c:ptCount val="19"/>
                <c:pt idx="0">
                  <c:v>4.8222565687789799E-2</c:v>
                </c:pt>
                <c:pt idx="1">
                  <c:v>2.7573415765069553E-2</c:v>
                </c:pt>
                <c:pt idx="2">
                  <c:v>8.1421947449768162E-2</c:v>
                </c:pt>
                <c:pt idx="3">
                  <c:v>5.6877897990726426E-3</c:v>
                </c:pt>
                <c:pt idx="4">
                  <c:v>5.4404945904173108E-2</c:v>
                </c:pt>
                <c:pt idx="5">
                  <c:v>2.5038639876352395E-2</c:v>
                </c:pt>
                <c:pt idx="6">
                  <c:v>0.10738794435857806</c:v>
                </c:pt>
                <c:pt idx="7">
                  <c:v>8.395672333848532E-2</c:v>
                </c:pt>
                <c:pt idx="8">
                  <c:v>4.76661514683153E-2</c:v>
                </c:pt>
                <c:pt idx="9">
                  <c:v>4.3276661514683153E-3</c:v>
                </c:pt>
                <c:pt idx="10">
                  <c:v>2.151468315301391E-2</c:v>
                </c:pt>
                <c:pt idx="11">
                  <c:v>1.6692426584234931E-2</c:v>
                </c:pt>
                <c:pt idx="12">
                  <c:v>2.8253477588871714E-2</c:v>
                </c:pt>
                <c:pt idx="13">
                  <c:v>8.0247295208655325E-2</c:v>
                </c:pt>
                <c:pt idx="14">
                  <c:v>5.4837712519319938E-2</c:v>
                </c:pt>
                <c:pt idx="15">
                  <c:v>6.1391035548686246E-2</c:v>
                </c:pt>
                <c:pt idx="16">
                  <c:v>0.17953632148377124</c:v>
                </c:pt>
                <c:pt idx="17">
                  <c:v>1.0386398763523957E-2</c:v>
                </c:pt>
                <c:pt idx="18">
                  <c:v>3.7836166924265842E-2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A-4ED9-835C-98FE6998488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A-4ED9-835C-98FE69984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12.27'!$S$1</c:f>
              <c:strCache>
                <c:ptCount val="1"/>
                <c:pt idx="0">
                  <c:v>Waratah/Wynyard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12.27'!$V$8:$Z$8</c:f>
              <c:numCache>
                <c:formatCode>#,##0</c:formatCode>
                <c:ptCount val="5"/>
                <c:pt idx="0">
                  <c:v>40757</c:v>
                </c:pt>
                <c:pt idx="1">
                  <c:v>42412.62</c:v>
                </c:pt>
                <c:pt idx="2">
                  <c:v>43763.1</c:v>
                </c:pt>
                <c:pt idx="3">
                  <c:v>44049</c:v>
                </c:pt>
                <c:pt idx="4">
                  <c:v>45498.53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7-4505-9BA4-0F9C167AC29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7-4505-9BA4-0F9C167A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12.28'!$U$4:$Y$4</c:f>
              <c:numCache>
                <c:formatCode>#,##0</c:formatCode>
                <c:ptCount val="5"/>
                <c:pt idx="1">
                  <c:v>2783</c:v>
                </c:pt>
                <c:pt idx="2">
                  <c:v>2661</c:v>
                </c:pt>
                <c:pt idx="3">
                  <c:v>2637</c:v>
                </c:pt>
                <c:pt idx="4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632-A707-01CFEBAAD1ED}"/>
            </c:ext>
          </c:extLst>
        </c:ser>
        <c:ser>
          <c:idx val="1"/>
          <c:order val="1"/>
          <c:tx>
            <c:strRef>
              <c:f>'Table 12.28'!$S$7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12.28'!$U$7:$Y$7</c:f>
              <c:numCache>
                <c:formatCode>#,##0</c:formatCode>
                <c:ptCount val="5"/>
                <c:pt idx="1">
                  <c:v>2037</c:v>
                </c:pt>
                <c:pt idx="2">
                  <c:v>1977</c:v>
                </c:pt>
                <c:pt idx="3">
                  <c:v>2028</c:v>
                </c:pt>
                <c:pt idx="4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4-4632-A707-01CFEBAAD1ED}"/>
            </c:ext>
          </c:extLst>
        </c:ser>
        <c:ser>
          <c:idx val="2"/>
          <c:order val="2"/>
          <c:tx>
            <c:strRef>
              <c:f>'Table 12.28'!$S$11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12.28'!$U$11:$Y$11</c:f>
              <c:numCache>
                <c:formatCode>#,##0</c:formatCode>
                <c:ptCount val="5"/>
                <c:pt idx="1">
                  <c:v>2573</c:v>
                </c:pt>
                <c:pt idx="2">
                  <c:v>2491</c:v>
                </c:pt>
                <c:pt idx="3">
                  <c:v>2451</c:v>
                </c:pt>
                <c:pt idx="4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4-4632-A707-01CFEBAAD1ED}"/>
            </c:ext>
          </c:extLst>
        </c:ser>
        <c:ser>
          <c:idx val="3"/>
          <c:order val="3"/>
          <c:tx>
            <c:strRef>
              <c:f>'Table 12.28'!$S$12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12.28'!$U$12:$Y$12</c:f>
              <c:numCache>
                <c:formatCode>#,##0</c:formatCode>
                <c:ptCount val="5"/>
                <c:pt idx="1">
                  <c:v>210</c:v>
                </c:pt>
                <c:pt idx="2">
                  <c:v>173</c:v>
                </c:pt>
                <c:pt idx="3">
                  <c:v>189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4-4632-A707-01CFEBAAD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12.28'!$S$1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12.28'!$AB$15:$AB$33</c:f>
              <c:numCache>
                <c:formatCode>0.0%</c:formatCode>
                <c:ptCount val="19"/>
                <c:pt idx="0">
                  <c:v>3.8626609442060089E-2</c:v>
                </c:pt>
                <c:pt idx="1">
                  <c:v>0.15813799933971609</c:v>
                </c:pt>
                <c:pt idx="2">
                  <c:v>4.6219874546054807E-2</c:v>
                </c:pt>
                <c:pt idx="3">
                  <c:v>9.5741168702542095E-3</c:v>
                </c:pt>
                <c:pt idx="4">
                  <c:v>5.5133707494222514E-2</c:v>
                </c:pt>
                <c:pt idx="5">
                  <c:v>4.2918454935622317E-3</c:v>
                </c:pt>
                <c:pt idx="6">
                  <c:v>8.8478045559590629E-2</c:v>
                </c:pt>
                <c:pt idx="7">
                  <c:v>0.16143941895014857</c:v>
                </c:pt>
                <c:pt idx="8">
                  <c:v>3.4004621987454603E-2</c:v>
                </c:pt>
                <c:pt idx="9">
                  <c:v>4.6219874546054801E-3</c:v>
                </c:pt>
                <c:pt idx="10">
                  <c:v>1.1554968636513702E-2</c:v>
                </c:pt>
                <c:pt idx="11">
                  <c:v>1.5846814130075933E-2</c:v>
                </c:pt>
                <c:pt idx="12">
                  <c:v>3.5655331792670851E-2</c:v>
                </c:pt>
                <c:pt idx="13">
                  <c:v>4.5559590623968305E-2</c:v>
                </c:pt>
                <c:pt idx="14">
                  <c:v>8.3856058104985143E-2</c:v>
                </c:pt>
                <c:pt idx="15">
                  <c:v>6.7348960052822718E-2</c:v>
                </c:pt>
                <c:pt idx="16">
                  <c:v>6.8339385935952457E-2</c:v>
                </c:pt>
                <c:pt idx="17">
                  <c:v>7.9234070650379667E-3</c:v>
                </c:pt>
                <c:pt idx="18">
                  <c:v>3.53251898316276E-2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9-40C1-8989-340FEDD9FC8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9-40C1-8989-340FEDD9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12.28'!$Y$44:$Y$60</c:f>
              <c:numCache>
                <c:formatCode>#,##0</c:formatCode>
                <c:ptCount val="17"/>
                <c:pt idx="0">
                  <c:v>4</c:v>
                </c:pt>
                <c:pt idx="1">
                  <c:v>30</c:v>
                </c:pt>
                <c:pt idx="2">
                  <c:v>73</c:v>
                </c:pt>
                <c:pt idx="3">
                  <c:v>88</c:v>
                </c:pt>
                <c:pt idx="4">
                  <c:v>154</c:v>
                </c:pt>
                <c:pt idx="5">
                  <c:v>157</c:v>
                </c:pt>
                <c:pt idx="6">
                  <c:v>164</c:v>
                </c:pt>
                <c:pt idx="7">
                  <c:v>105</c:v>
                </c:pt>
                <c:pt idx="8">
                  <c:v>123</c:v>
                </c:pt>
                <c:pt idx="9">
                  <c:v>168</c:v>
                </c:pt>
                <c:pt idx="10">
                  <c:v>153</c:v>
                </c:pt>
                <c:pt idx="11">
                  <c:v>115</c:v>
                </c:pt>
                <c:pt idx="12">
                  <c:v>89</c:v>
                </c:pt>
                <c:pt idx="13">
                  <c:v>16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3-43B5-8DB2-E7328E65DDFC}"/>
            </c:ext>
          </c:extLst>
        </c:ser>
        <c:ser>
          <c:idx val="1"/>
          <c:order val="1"/>
          <c:tx>
            <c:strRef>
              <c:f>'Table 12.28'!$S$62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12.28'!$Y$63:$Y$79</c:f>
              <c:numCache>
                <c:formatCode>#,##0</c:formatCode>
                <c:ptCount val="17"/>
                <c:pt idx="0">
                  <c:v>3</c:v>
                </c:pt>
                <c:pt idx="1">
                  <c:v>36</c:v>
                </c:pt>
                <c:pt idx="2">
                  <c:v>68</c:v>
                </c:pt>
                <c:pt idx="3">
                  <c:v>112</c:v>
                </c:pt>
                <c:pt idx="4">
                  <c:v>190</c:v>
                </c:pt>
                <c:pt idx="5">
                  <c:v>137</c:v>
                </c:pt>
                <c:pt idx="6">
                  <c:v>116</c:v>
                </c:pt>
                <c:pt idx="7">
                  <c:v>109</c:v>
                </c:pt>
                <c:pt idx="8">
                  <c:v>112</c:v>
                </c:pt>
                <c:pt idx="9">
                  <c:v>156</c:v>
                </c:pt>
                <c:pt idx="10">
                  <c:v>131</c:v>
                </c:pt>
                <c:pt idx="11">
                  <c:v>120</c:v>
                </c:pt>
                <c:pt idx="12">
                  <c:v>57</c:v>
                </c:pt>
                <c:pt idx="13">
                  <c:v>21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3-43B5-8DB2-E7328E65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12.28'!$Y$83:$Y$90</c:f>
              <c:numCache>
                <c:formatCode>#,##0</c:formatCode>
                <c:ptCount val="8"/>
                <c:pt idx="0">
                  <c:v>80</c:v>
                </c:pt>
                <c:pt idx="1">
                  <c:v>74</c:v>
                </c:pt>
                <c:pt idx="2">
                  <c:v>234</c:v>
                </c:pt>
                <c:pt idx="3">
                  <c:v>50</c:v>
                </c:pt>
                <c:pt idx="4">
                  <c:v>18</c:v>
                </c:pt>
                <c:pt idx="5">
                  <c:v>22</c:v>
                </c:pt>
                <c:pt idx="6">
                  <c:v>228</c:v>
                </c:pt>
                <c:pt idx="7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C-4DD3-8D7A-FEAAFEF50AC0}"/>
            </c:ext>
          </c:extLst>
        </c:ser>
        <c:ser>
          <c:idx val="1"/>
          <c:order val="1"/>
          <c:tx>
            <c:strRef>
              <c:f>'Table 12.28'!$S$92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12.28'!$Y$93:$Y$100</c:f>
              <c:numCache>
                <c:formatCode>#,##0</c:formatCode>
                <c:ptCount val="8"/>
                <c:pt idx="0">
                  <c:v>73</c:v>
                </c:pt>
                <c:pt idx="1">
                  <c:v>97</c:v>
                </c:pt>
                <c:pt idx="2">
                  <c:v>37</c:v>
                </c:pt>
                <c:pt idx="3">
                  <c:v>174</c:v>
                </c:pt>
                <c:pt idx="4">
                  <c:v>104</c:v>
                </c:pt>
                <c:pt idx="5">
                  <c:v>98</c:v>
                </c:pt>
                <c:pt idx="6">
                  <c:v>25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C-4DD3-8D7A-FEAAFEF5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12.28'!$S$1</c:f>
              <c:strCache>
                <c:ptCount val="1"/>
                <c:pt idx="0">
                  <c:v>West Coast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12.28'!$U$8:$Y$8</c:f>
              <c:numCache>
                <c:formatCode>#,##0</c:formatCode>
                <c:ptCount val="5"/>
                <c:pt idx="1">
                  <c:v>44063</c:v>
                </c:pt>
                <c:pt idx="2">
                  <c:v>45322.26</c:v>
                </c:pt>
                <c:pt idx="3">
                  <c:v>44838.16</c:v>
                </c:pt>
                <c:pt idx="4">
                  <c:v>43638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9-4CDF-8963-6C8CAA61659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9-4CDF-8963-6C8CAA61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12.28'!$V$4:$Z$4</c:f>
              <c:numCache>
                <c:formatCode>#,##0</c:formatCode>
                <c:ptCount val="5"/>
                <c:pt idx="0">
                  <c:v>2783</c:v>
                </c:pt>
                <c:pt idx="1">
                  <c:v>2661</c:v>
                </c:pt>
                <c:pt idx="2">
                  <c:v>2637</c:v>
                </c:pt>
                <c:pt idx="3">
                  <c:v>2824</c:v>
                </c:pt>
                <c:pt idx="4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D-4E54-80F7-2559B6B605FB}"/>
            </c:ext>
          </c:extLst>
        </c:ser>
        <c:ser>
          <c:idx val="1"/>
          <c:order val="1"/>
          <c:tx>
            <c:strRef>
              <c:f>'Table 12.28'!$S$7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12.28'!$V$7:$Z$7</c:f>
              <c:numCache>
                <c:formatCode>#,##0</c:formatCode>
                <c:ptCount val="5"/>
                <c:pt idx="0">
                  <c:v>2037</c:v>
                </c:pt>
                <c:pt idx="1">
                  <c:v>1977</c:v>
                </c:pt>
                <c:pt idx="2">
                  <c:v>2028</c:v>
                </c:pt>
                <c:pt idx="3">
                  <c:v>2017</c:v>
                </c:pt>
                <c:pt idx="4">
                  <c:v>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D-4E54-80F7-2559B6B605FB}"/>
            </c:ext>
          </c:extLst>
        </c:ser>
        <c:ser>
          <c:idx val="2"/>
          <c:order val="2"/>
          <c:tx>
            <c:strRef>
              <c:f>'Table 12.28'!$S$11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12.28'!$V$11:$Z$11</c:f>
              <c:numCache>
                <c:formatCode>#,##0</c:formatCode>
                <c:ptCount val="5"/>
                <c:pt idx="0">
                  <c:v>2573</c:v>
                </c:pt>
                <c:pt idx="1">
                  <c:v>2491</c:v>
                </c:pt>
                <c:pt idx="2">
                  <c:v>2451</c:v>
                </c:pt>
                <c:pt idx="3">
                  <c:v>2624</c:v>
                </c:pt>
                <c:pt idx="4">
                  <c:v>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D-4E54-80F7-2559B6B605FB}"/>
            </c:ext>
          </c:extLst>
        </c:ser>
        <c:ser>
          <c:idx val="3"/>
          <c:order val="3"/>
          <c:tx>
            <c:strRef>
              <c:f>'Table 12.28'!$S$12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12.28'!$V$12:$Z$12</c:f>
              <c:numCache>
                <c:formatCode>#,##0</c:formatCode>
                <c:ptCount val="5"/>
                <c:pt idx="0">
                  <c:v>210</c:v>
                </c:pt>
                <c:pt idx="1">
                  <c:v>173</c:v>
                </c:pt>
                <c:pt idx="2">
                  <c:v>189</c:v>
                </c:pt>
                <c:pt idx="3">
                  <c:v>200</c:v>
                </c:pt>
                <c:pt idx="4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D-4E54-80F7-2559B6B6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12.28'!$S$1</c:f>
              <c:strCache>
                <c:ptCount val="1"/>
                <c:pt idx="0">
                  <c:v>West Coast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12.28'!$AB$15:$AB$33</c:f>
              <c:numCache>
                <c:formatCode>0.0%</c:formatCode>
                <c:ptCount val="19"/>
                <c:pt idx="0">
                  <c:v>3.8626609442060089E-2</c:v>
                </c:pt>
                <c:pt idx="1">
                  <c:v>0.15813799933971609</c:v>
                </c:pt>
                <c:pt idx="2">
                  <c:v>4.6219874546054807E-2</c:v>
                </c:pt>
                <c:pt idx="3">
                  <c:v>9.5741168702542095E-3</c:v>
                </c:pt>
                <c:pt idx="4">
                  <c:v>5.5133707494222514E-2</c:v>
                </c:pt>
                <c:pt idx="5">
                  <c:v>4.2918454935622317E-3</c:v>
                </c:pt>
                <c:pt idx="6">
                  <c:v>8.8478045559590629E-2</c:v>
                </c:pt>
                <c:pt idx="7">
                  <c:v>0.16143941895014857</c:v>
                </c:pt>
                <c:pt idx="8">
                  <c:v>3.4004621987454603E-2</c:v>
                </c:pt>
                <c:pt idx="9">
                  <c:v>4.6219874546054801E-3</c:v>
                </c:pt>
                <c:pt idx="10">
                  <c:v>1.1554968636513702E-2</c:v>
                </c:pt>
                <c:pt idx="11">
                  <c:v>1.5846814130075933E-2</c:v>
                </c:pt>
                <c:pt idx="12">
                  <c:v>3.5655331792670851E-2</c:v>
                </c:pt>
                <c:pt idx="13">
                  <c:v>4.5559590623968305E-2</c:v>
                </c:pt>
                <c:pt idx="14">
                  <c:v>8.3856058104985143E-2</c:v>
                </c:pt>
                <c:pt idx="15">
                  <c:v>6.7348960052822718E-2</c:v>
                </c:pt>
                <c:pt idx="16">
                  <c:v>6.8339385935952457E-2</c:v>
                </c:pt>
                <c:pt idx="17">
                  <c:v>7.9234070650379667E-3</c:v>
                </c:pt>
                <c:pt idx="18">
                  <c:v>3.53251898316276E-2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2-42A5-9138-59D1D540F88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2-42A5-9138-59D1D540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12.28'!$Z$44:$Z$60</c:f>
              <c:numCache>
                <c:formatCode>#,##0</c:formatCode>
                <c:ptCount val="17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95</c:v>
                </c:pt>
                <c:pt idx="4">
                  <c:v>181</c:v>
                </c:pt>
                <c:pt idx="5">
                  <c:v>186</c:v>
                </c:pt>
                <c:pt idx="6">
                  <c:v>159</c:v>
                </c:pt>
                <c:pt idx="7">
                  <c:v>137</c:v>
                </c:pt>
                <c:pt idx="8">
                  <c:v>134</c:v>
                </c:pt>
                <c:pt idx="9">
                  <c:v>163</c:v>
                </c:pt>
                <c:pt idx="10">
                  <c:v>162</c:v>
                </c:pt>
                <c:pt idx="11">
                  <c:v>126</c:v>
                </c:pt>
                <c:pt idx="12">
                  <c:v>92</c:v>
                </c:pt>
                <c:pt idx="13">
                  <c:v>23</c:v>
                </c:pt>
                <c:pt idx="14">
                  <c:v>10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771-9E12-65F8C8DDD698}"/>
            </c:ext>
          </c:extLst>
        </c:ser>
        <c:ser>
          <c:idx val="1"/>
          <c:order val="1"/>
          <c:tx>
            <c:strRef>
              <c:f>'Table 12.28'!$S$62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12.28'!$Z$63:$Z$79</c:f>
              <c:numCache>
                <c:formatCode>#,##0</c:formatCode>
                <c:ptCount val="17"/>
                <c:pt idx="0">
                  <c:v>4</c:v>
                </c:pt>
                <c:pt idx="1">
                  <c:v>34</c:v>
                </c:pt>
                <c:pt idx="2">
                  <c:v>77</c:v>
                </c:pt>
                <c:pt idx="3">
                  <c:v>101</c:v>
                </c:pt>
                <c:pt idx="4">
                  <c:v>211</c:v>
                </c:pt>
                <c:pt idx="5">
                  <c:v>130</c:v>
                </c:pt>
                <c:pt idx="6">
                  <c:v>132</c:v>
                </c:pt>
                <c:pt idx="7">
                  <c:v>134</c:v>
                </c:pt>
                <c:pt idx="8">
                  <c:v>105</c:v>
                </c:pt>
                <c:pt idx="9">
                  <c:v>164</c:v>
                </c:pt>
                <c:pt idx="10">
                  <c:v>142</c:v>
                </c:pt>
                <c:pt idx="11">
                  <c:v>118</c:v>
                </c:pt>
                <c:pt idx="12">
                  <c:v>65</c:v>
                </c:pt>
                <c:pt idx="13">
                  <c:v>18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4771-9E12-65F8C8DD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12.28'!$Z$83:$Z$90</c:f>
              <c:numCache>
                <c:formatCode>#,##0</c:formatCode>
                <c:ptCount val="8"/>
                <c:pt idx="0">
                  <c:v>71</c:v>
                </c:pt>
                <c:pt idx="1">
                  <c:v>98</c:v>
                </c:pt>
                <c:pt idx="2">
                  <c:v>223</c:v>
                </c:pt>
                <c:pt idx="3">
                  <c:v>58</c:v>
                </c:pt>
                <c:pt idx="4">
                  <c:v>21</c:v>
                </c:pt>
                <c:pt idx="5">
                  <c:v>28</c:v>
                </c:pt>
                <c:pt idx="6">
                  <c:v>229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E-4235-9084-4DBCBA0C7E26}"/>
            </c:ext>
          </c:extLst>
        </c:ser>
        <c:ser>
          <c:idx val="1"/>
          <c:order val="1"/>
          <c:tx>
            <c:strRef>
              <c:f>'Table 12.28'!$S$92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12.28'!$Z$93:$Z$100</c:f>
              <c:numCache>
                <c:formatCode>#,##0</c:formatCode>
                <c:ptCount val="8"/>
                <c:pt idx="0">
                  <c:v>71</c:v>
                </c:pt>
                <c:pt idx="1">
                  <c:v>96</c:v>
                </c:pt>
                <c:pt idx="2">
                  <c:v>49</c:v>
                </c:pt>
                <c:pt idx="3">
                  <c:v>189</c:v>
                </c:pt>
                <c:pt idx="4">
                  <c:v>100</c:v>
                </c:pt>
                <c:pt idx="5">
                  <c:v>106</c:v>
                </c:pt>
                <c:pt idx="6">
                  <c:v>24</c:v>
                </c:pt>
                <c:pt idx="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E-4235-9084-4DBCBA0C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12.3'!$S$43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12.3'!$Z$44:$Z$60</c:f>
              <c:numCache>
                <c:formatCode>#,##0</c:formatCode>
                <c:ptCount val="17"/>
                <c:pt idx="0">
                  <c:v>13</c:v>
                </c:pt>
                <c:pt idx="1">
                  <c:v>228</c:v>
                </c:pt>
                <c:pt idx="2">
                  <c:v>463</c:v>
                </c:pt>
                <c:pt idx="3">
                  <c:v>758</c:v>
                </c:pt>
                <c:pt idx="4">
                  <c:v>1259</c:v>
                </c:pt>
                <c:pt idx="5">
                  <c:v>950</c:v>
                </c:pt>
                <c:pt idx="6">
                  <c:v>705</c:v>
                </c:pt>
                <c:pt idx="7">
                  <c:v>639</c:v>
                </c:pt>
                <c:pt idx="8">
                  <c:v>682</c:v>
                </c:pt>
                <c:pt idx="9">
                  <c:v>767</c:v>
                </c:pt>
                <c:pt idx="10">
                  <c:v>708</c:v>
                </c:pt>
                <c:pt idx="11">
                  <c:v>500</c:v>
                </c:pt>
                <c:pt idx="12">
                  <c:v>282</c:v>
                </c:pt>
                <c:pt idx="13">
                  <c:v>102</c:v>
                </c:pt>
                <c:pt idx="14">
                  <c:v>50</c:v>
                </c:pt>
                <c:pt idx="15">
                  <c:v>21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5-4E1E-A69D-6C5E06241490}"/>
            </c:ext>
          </c:extLst>
        </c:ser>
        <c:ser>
          <c:idx val="1"/>
          <c:order val="1"/>
          <c:tx>
            <c:strRef>
              <c:f>'Table 12.3'!$S$62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12.3'!$S$63:$S$79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12.3'!$Z$63:$Z$79</c:f>
              <c:numCache>
                <c:formatCode>#,##0</c:formatCode>
                <c:ptCount val="17"/>
                <c:pt idx="0">
                  <c:v>20</c:v>
                </c:pt>
                <c:pt idx="1">
                  <c:v>307</c:v>
                </c:pt>
                <c:pt idx="2">
                  <c:v>602</c:v>
                </c:pt>
                <c:pt idx="3">
                  <c:v>824</c:v>
                </c:pt>
                <c:pt idx="4">
                  <c:v>1026</c:v>
                </c:pt>
                <c:pt idx="5">
                  <c:v>809</c:v>
                </c:pt>
                <c:pt idx="6">
                  <c:v>765</c:v>
                </c:pt>
                <c:pt idx="7">
                  <c:v>679</c:v>
                </c:pt>
                <c:pt idx="8">
                  <c:v>711</c:v>
                </c:pt>
                <c:pt idx="9">
                  <c:v>737</c:v>
                </c:pt>
                <c:pt idx="10">
                  <c:v>709</c:v>
                </c:pt>
                <c:pt idx="11">
                  <c:v>530</c:v>
                </c:pt>
                <c:pt idx="12">
                  <c:v>212</c:v>
                </c:pt>
                <c:pt idx="13">
                  <c:v>53</c:v>
                </c:pt>
                <c:pt idx="14">
                  <c:v>18</c:v>
                </c:pt>
                <c:pt idx="15">
                  <c:v>6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5-4E1E-A69D-6C5E0624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12.28'!$S$1</c:f>
              <c:strCache>
                <c:ptCount val="1"/>
                <c:pt idx="0">
                  <c:v>West Coast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12.28'!$V$8:$Z$8</c:f>
              <c:numCache>
                <c:formatCode>#,##0</c:formatCode>
                <c:ptCount val="5"/>
                <c:pt idx="0">
                  <c:v>44063</c:v>
                </c:pt>
                <c:pt idx="1">
                  <c:v>45322.26</c:v>
                </c:pt>
                <c:pt idx="2">
                  <c:v>44838.16</c:v>
                </c:pt>
                <c:pt idx="3">
                  <c:v>43638</c:v>
                </c:pt>
                <c:pt idx="4">
                  <c:v>44413.66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5-43B8-A502-FCC47C2D665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5-43B8-A502-FCC47C2D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12.29'!$S$4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12.29'!$U$4:$Y$4</c:f>
              <c:numCache>
                <c:formatCode>#,##0</c:formatCode>
                <c:ptCount val="5"/>
                <c:pt idx="1">
                  <c:v>17832</c:v>
                </c:pt>
                <c:pt idx="2">
                  <c:v>18237</c:v>
                </c:pt>
                <c:pt idx="3">
                  <c:v>18251</c:v>
                </c:pt>
                <c:pt idx="4">
                  <c:v>19253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3-4D02-B20D-FEFA008C5BF0}"/>
            </c:ext>
          </c:extLst>
        </c:ser>
        <c:ser>
          <c:idx val="1"/>
          <c:order val="1"/>
          <c:tx>
            <c:strRef>
              <c:f>'Table 12.29'!$S$7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12.29'!$U$7:$Y$7</c:f>
              <c:numCache>
                <c:formatCode>#,##0</c:formatCode>
                <c:ptCount val="5"/>
                <c:pt idx="1">
                  <c:v>12659</c:v>
                </c:pt>
                <c:pt idx="2">
                  <c:v>13134</c:v>
                </c:pt>
                <c:pt idx="3">
                  <c:v>13340</c:v>
                </c:pt>
                <c:pt idx="4">
                  <c:v>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3-4D02-B20D-FEFA008C5BF0}"/>
            </c:ext>
          </c:extLst>
        </c:ser>
        <c:ser>
          <c:idx val="2"/>
          <c:order val="2"/>
          <c:tx>
            <c:strRef>
              <c:f>'Table 12.29'!$S$11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12.29'!$U$11:$Y$11</c:f>
              <c:numCache>
                <c:formatCode>#,##0</c:formatCode>
                <c:ptCount val="5"/>
                <c:pt idx="1">
                  <c:v>15846</c:v>
                </c:pt>
                <c:pt idx="2">
                  <c:v>16268</c:v>
                </c:pt>
                <c:pt idx="3">
                  <c:v>16163</c:v>
                </c:pt>
                <c:pt idx="4">
                  <c:v>17070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3-4D02-B20D-FEFA008C5BF0}"/>
            </c:ext>
          </c:extLst>
        </c:ser>
        <c:ser>
          <c:idx val="3"/>
          <c:order val="3"/>
          <c:tx>
            <c:strRef>
              <c:f>'Table 12.29'!$S$12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12.29'!$U$12:$Y$12</c:f>
              <c:numCache>
                <c:formatCode>#,##0</c:formatCode>
                <c:ptCount val="5"/>
                <c:pt idx="1">
                  <c:v>1989</c:v>
                </c:pt>
                <c:pt idx="2">
                  <c:v>1970</c:v>
                </c:pt>
                <c:pt idx="3">
                  <c:v>2093</c:v>
                </c:pt>
                <c:pt idx="4">
                  <c:v>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3-4D02-B20D-FEFA008C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12.29'!$S$1</c:f>
              <c:strCache>
                <c:ptCount val="1"/>
                <c:pt idx="0">
                  <c:v>West Tamar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12.29'!$AB$15:$AB$33</c:f>
              <c:numCache>
                <c:formatCode>0.0%</c:formatCode>
                <c:ptCount val="19"/>
                <c:pt idx="0">
                  <c:v>4.2394256887854094E-2</c:v>
                </c:pt>
                <c:pt idx="1">
                  <c:v>1.1641443538998836E-2</c:v>
                </c:pt>
                <c:pt idx="2">
                  <c:v>6.0098952270081489E-2</c:v>
                </c:pt>
                <c:pt idx="3">
                  <c:v>1.0283275126115638E-2</c:v>
                </c:pt>
                <c:pt idx="4">
                  <c:v>7.1206829646876219E-2</c:v>
                </c:pt>
                <c:pt idx="5">
                  <c:v>2.905510283275126E-2</c:v>
                </c:pt>
                <c:pt idx="6">
                  <c:v>8.8038416763678698E-2</c:v>
                </c:pt>
                <c:pt idx="7">
                  <c:v>7.9404346138921222E-2</c:v>
                </c:pt>
                <c:pt idx="8">
                  <c:v>3.9580908032596042E-2</c:v>
                </c:pt>
                <c:pt idx="9">
                  <c:v>7.7124563445867284E-3</c:v>
                </c:pt>
                <c:pt idx="10">
                  <c:v>4.00174621653085E-2</c:v>
                </c:pt>
                <c:pt idx="11">
                  <c:v>1.5424912689173457E-2</c:v>
                </c:pt>
                <c:pt idx="12">
                  <c:v>5.6266977105161042E-2</c:v>
                </c:pt>
                <c:pt idx="13">
                  <c:v>5.6363989134652695E-2</c:v>
                </c:pt>
                <c:pt idx="14">
                  <c:v>5.0252231276678307E-2</c:v>
                </c:pt>
                <c:pt idx="15">
                  <c:v>9.1191307722157541E-2</c:v>
                </c:pt>
                <c:pt idx="16">
                  <c:v>0.15512223515715948</c:v>
                </c:pt>
                <c:pt idx="17">
                  <c:v>2.2070236709351959E-2</c:v>
                </c:pt>
                <c:pt idx="18">
                  <c:v>4.064804035700427E-2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1-4B55-BF34-AF1494B8464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1-4B55-BF34-AF1494B8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12.29'!$S$63:$S$79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12.29'!$Y$44:$Y$60</c:f>
              <c:numCache>
                <c:formatCode>#,##0</c:formatCode>
                <c:ptCount val="17"/>
                <c:pt idx="0">
                  <c:v>17</c:v>
                </c:pt>
                <c:pt idx="1">
                  <c:v>260</c:v>
                </c:pt>
                <c:pt idx="2">
                  <c:v>608</c:v>
                </c:pt>
                <c:pt idx="3">
                  <c:v>768</c:v>
                </c:pt>
                <c:pt idx="4">
                  <c:v>1032</c:v>
                </c:pt>
                <c:pt idx="5">
                  <c:v>1016</c:v>
                </c:pt>
                <c:pt idx="6">
                  <c:v>896</c:v>
                </c:pt>
                <c:pt idx="7">
                  <c:v>848</c:v>
                </c:pt>
                <c:pt idx="8">
                  <c:v>816</c:v>
                </c:pt>
                <c:pt idx="9">
                  <c:v>989</c:v>
                </c:pt>
                <c:pt idx="10">
                  <c:v>892</c:v>
                </c:pt>
                <c:pt idx="11">
                  <c:v>744</c:v>
                </c:pt>
                <c:pt idx="12">
                  <c:v>411</c:v>
                </c:pt>
                <c:pt idx="13">
                  <c:v>189</c:v>
                </c:pt>
                <c:pt idx="14">
                  <c:v>85</c:v>
                </c:pt>
                <c:pt idx="15">
                  <c:v>26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C-48B4-A613-4B73DC8C4B90}"/>
            </c:ext>
          </c:extLst>
        </c:ser>
        <c:ser>
          <c:idx val="1"/>
          <c:order val="1"/>
          <c:tx>
            <c:strRef>
              <c:f>'Table 12.29'!$S$62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12.29'!$S$63:$S$79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12.29'!$Y$63:$Y$79</c:f>
              <c:numCache>
                <c:formatCode>#,##0</c:formatCode>
                <c:ptCount val="17"/>
                <c:pt idx="0">
                  <c:v>23</c:v>
                </c:pt>
                <c:pt idx="1">
                  <c:v>299</c:v>
                </c:pt>
                <c:pt idx="2">
                  <c:v>662</c:v>
                </c:pt>
                <c:pt idx="3">
                  <c:v>751</c:v>
                </c:pt>
                <c:pt idx="4">
                  <c:v>963</c:v>
                </c:pt>
                <c:pt idx="5">
                  <c:v>877</c:v>
                </c:pt>
                <c:pt idx="6">
                  <c:v>891</c:v>
                </c:pt>
                <c:pt idx="7">
                  <c:v>871</c:v>
                </c:pt>
                <c:pt idx="8">
                  <c:v>1017</c:v>
                </c:pt>
                <c:pt idx="9">
                  <c:v>999</c:v>
                </c:pt>
                <c:pt idx="10">
                  <c:v>940</c:v>
                </c:pt>
                <c:pt idx="11">
                  <c:v>755</c:v>
                </c:pt>
                <c:pt idx="12">
                  <c:v>375</c:v>
                </c:pt>
                <c:pt idx="13">
                  <c:v>122</c:v>
                </c:pt>
                <c:pt idx="14">
                  <c:v>48</c:v>
                </c:pt>
                <c:pt idx="15">
                  <c:v>18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C-48B4-A613-4B73DC8C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12.29'!$S$83:$S$90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12.29'!$Y$83:$Y$90</c:f>
              <c:numCache>
                <c:formatCode>#,##0</c:formatCode>
                <c:ptCount val="8"/>
                <c:pt idx="0">
                  <c:v>738</c:v>
                </c:pt>
                <c:pt idx="1">
                  <c:v>999</c:v>
                </c:pt>
                <c:pt idx="2">
                  <c:v>1379</c:v>
                </c:pt>
                <c:pt idx="3">
                  <c:v>449</c:v>
                </c:pt>
                <c:pt idx="4">
                  <c:v>291</c:v>
                </c:pt>
                <c:pt idx="5">
                  <c:v>379</c:v>
                </c:pt>
                <c:pt idx="6">
                  <c:v>632</c:v>
                </c:pt>
                <c:pt idx="7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B-4B47-B121-D655DF6190AF}"/>
            </c:ext>
          </c:extLst>
        </c:ser>
        <c:ser>
          <c:idx val="1"/>
          <c:order val="1"/>
          <c:tx>
            <c:strRef>
              <c:f>'Table 12.29'!$S$92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12.29'!$S$83:$S$90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12.29'!$Y$93:$Y$100</c:f>
              <c:numCache>
                <c:formatCode>#,##0</c:formatCode>
                <c:ptCount val="8"/>
                <c:pt idx="0">
                  <c:v>508</c:v>
                </c:pt>
                <c:pt idx="1">
                  <c:v>1481</c:v>
                </c:pt>
                <c:pt idx="2">
                  <c:v>252</c:v>
                </c:pt>
                <c:pt idx="3">
                  <c:v>1162</c:v>
                </c:pt>
                <c:pt idx="4">
                  <c:v>1086</c:v>
                </c:pt>
                <c:pt idx="5">
                  <c:v>697</c:v>
                </c:pt>
                <c:pt idx="6">
                  <c:v>48</c:v>
                </c:pt>
                <c:pt idx="7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B-4B47-B121-D655DF61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12.29'!$S$1</c:f>
              <c:strCache>
                <c:ptCount val="1"/>
                <c:pt idx="0">
                  <c:v>West Tamar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12.29'!$U$8:$Y$8</c:f>
              <c:numCache>
                <c:formatCode>#,##0</c:formatCode>
                <c:ptCount val="5"/>
                <c:pt idx="1">
                  <c:v>37979</c:v>
                </c:pt>
                <c:pt idx="2">
                  <c:v>41778</c:v>
                </c:pt>
                <c:pt idx="3">
                  <c:v>41377.64</c:v>
                </c:pt>
                <c:pt idx="4">
                  <c:v>43038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C-4561-9801-22FEE62E0A9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C-4561-9801-22FEE62E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12.29'!$S$4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12.29'!$V$4:$Z$4</c:f>
              <c:numCache>
                <c:formatCode>#,##0</c:formatCode>
                <c:ptCount val="5"/>
                <c:pt idx="0">
                  <c:v>17832</c:v>
                </c:pt>
                <c:pt idx="1">
                  <c:v>18237</c:v>
                </c:pt>
                <c:pt idx="2">
                  <c:v>18251</c:v>
                </c:pt>
                <c:pt idx="3">
                  <c:v>19253</c:v>
                </c:pt>
                <c:pt idx="4">
                  <c:v>20615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8-435E-96CE-E3FAC54F540C}"/>
            </c:ext>
          </c:extLst>
        </c:ser>
        <c:ser>
          <c:idx val="1"/>
          <c:order val="1"/>
          <c:tx>
            <c:strRef>
              <c:f>'Table 12.29'!$S$7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12.29'!$V$7:$Z$7</c:f>
              <c:numCache>
                <c:formatCode>#,##0</c:formatCode>
                <c:ptCount val="5"/>
                <c:pt idx="0">
                  <c:v>12659</c:v>
                </c:pt>
                <c:pt idx="1">
                  <c:v>13134</c:v>
                </c:pt>
                <c:pt idx="2">
                  <c:v>13340</c:v>
                </c:pt>
                <c:pt idx="3">
                  <c:v>13571</c:v>
                </c:pt>
                <c:pt idx="4">
                  <c:v>14033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8-435E-96CE-E3FAC54F540C}"/>
            </c:ext>
          </c:extLst>
        </c:ser>
        <c:ser>
          <c:idx val="2"/>
          <c:order val="2"/>
          <c:tx>
            <c:strRef>
              <c:f>'Table 12.29'!$S$11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12.29'!$V$2:$Z$2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12.29'!$V$11:$Z$11</c:f>
              <c:numCache>
                <c:formatCode>#,##0</c:formatCode>
                <c:ptCount val="5"/>
                <c:pt idx="0">
                  <c:v>15846</c:v>
                </c:pt>
                <c:pt idx="1">
                  <c:v>16268</c:v>
                </c:pt>
                <c:pt idx="2">
                  <c:v>16163</c:v>
                </c:pt>
                <c:pt idx="3">
                  <c:v>17070</c:v>
                </c:pt>
                <c:pt idx="4">
                  <c:v>18378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8-435E-96CE-E3FAC54F540C}"/>
            </c:ext>
          </c:extLst>
        </c:ser>
        <c:ser>
          <c:idx val="3"/>
          <c:order val="3"/>
          <c:tx>
            <c:strRef>
              <c:f>'Table 12.29'!$S$12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12.29'!$V$2:$Z$2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12.29'!$V$12:$Z$12</c:f>
              <c:numCache>
                <c:formatCode>#,##0</c:formatCode>
                <c:ptCount val="5"/>
                <c:pt idx="0">
                  <c:v>1989</c:v>
                </c:pt>
                <c:pt idx="1">
                  <c:v>1970</c:v>
                </c:pt>
                <c:pt idx="2">
                  <c:v>2093</c:v>
                </c:pt>
                <c:pt idx="3">
                  <c:v>2183</c:v>
                </c:pt>
                <c:pt idx="4">
                  <c:v>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8-435E-96CE-E3FAC54F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12.29'!$S$1</c:f>
              <c:strCache>
                <c:ptCount val="1"/>
                <c:pt idx="0">
                  <c:v>West Tamar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12.29'!$AB$15:$AB$33</c:f>
              <c:numCache>
                <c:formatCode>0.0%</c:formatCode>
                <c:ptCount val="19"/>
                <c:pt idx="0">
                  <c:v>4.2394256887854094E-2</c:v>
                </c:pt>
                <c:pt idx="1">
                  <c:v>1.1641443538998836E-2</c:v>
                </c:pt>
                <c:pt idx="2">
                  <c:v>6.0098952270081489E-2</c:v>
                </c:pt>
                <c:pt idx="3">
                  <c:v>1.0283275126115638E-2</c:v>
                </c:pt>
                <c:pt idx="4">
                  <c:v>7.1206829646876219E-2</c:v>
                </c:pt>
                <c:pt idx="5">
                  <c:v>2.905510283275126E-2</c:v>
                </c:pt>
                <c:pt idx="6">
                  <c:v>8.8038416763678698E-2</c:v>
                </c:pt>
                <c:pt idx="7">
                  <c:v>7.9404346138921222E-2</c:v>
                </c:pt>
                <c:pt idx="8">
                  <c:v>3.9580908032596042E-2</c:v>
                </c:pt>
                <c:pt idx="9">
                  <c:v>7.7124563445867284E-3</c:v>
                </c:pt>
                <c:pt idx="10">
                  <c:v>4.00174621653085E-2</c:v>
                </c:pt>
                <c:pt idx="11">
                  <c:v>1.5424912689173457E-2</c:v>
                </c:pt>
                <c:pt idx="12">
                  <c:v>5.6266977105161042E-2</c:v>
                </c:pt>
                <c:pt idx="13">
                  <c:v>5.6363989134652695E-2</c:v>
                </c:pt>
                <c:pt idx="14">
                  <c:v>5.0252231276678307E-2</c:v>
                </c:pt>
                <c:pt idx="15">
                  <c:v>9.1191307722157541E-2</c:v>
                </c:pt>
                <c:pt idx="16">
                  <c:v>0.15512223515715948</c:v>
                </c:pt>
                <c:pt idx="17">
                  <c:v>2.2070236709351959E-2</c:v>
                </c:pt>
                <c:pt idx="18">
                  <c:v>4.064804035700427E-2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31C-9BBC-9F36BE7A2AC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E-431C-9BBC-9F36BE7A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12.29'!$S$63:$S$79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12.29'!$Z$44:$Z$60</c:f>
              <c:numCache>
                <c:formatCode>#,##0</c:formatCode>
                <c:ptCount val="17"/>
                <c:pt idx="0">
                  <c:v>19</c:v>
                </c:pt>
                <c:pt idx="1">
                  <c:v>330</c:v>
                </c:pt>
                <c:pt idx="2">
                  <c:v>623</c:v>
                </c:pt>
                <c:pt idx="3">
                  <c:v>869</c:v>
                </c:pt>
                <c:pt idx="4">
                  <c:v>1119</c:v>
                </c:pt>
                <c:pt idx="5">
                  <c:v>1097</c:v>
                </c:pt>
                <c:pt idx="6">
                  <c:v>935</c:v>
                </c:pt>
                <c:pt idx="7">
                  <c:v>838</c:v>
                </c:pt>
                <c:pt idx="8">
                  <c:v>845</c:v>
                </c:pt>
                <c:pt idx="9">
                  <c:v>987</c:v>
                </c:pt>
                <c:pt idx="10">
                  <c:v>937</c:v>
                </c:pt>
                <c:pt idx="11">
                  <c:v>771</c:v>
                </c:pt>
                <c:pt idx="12">
                  <c:v>470</c:v>
                </c:pt>
                <c:pt idx="13">
                  <c:v>186</c:v>
                </c:pt>
                <c:pt idx="14">
                  <c:v>91</c:v>
                </c:pt>
                <c:pt idx="15">
                  <c:v>45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2-473F-BD0A-F423586B5705}"/>
            </c:ext>
          </c:extLst>
        </c:ser>
        <c:ser>
          <c:idx val="1"/>
          <c:order val="1"/>
          <c:tx>
            <c:strRef>
              <c:f>'Table 12.29'!$S$62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12.29'!$S$63:$S$79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12.29'!$Z$63:$Z$79</c:f>
              <c:numCache>
                <c:formatCode>#,##0</c:formatCode>
                <c:ptCount val="17"/>
                <c:pt idx="0">
                  <c:v>22</c:v>
                </c:pt>
                <c:pt idx="1">
                  <c:v>375</c:v>
                </c:pt>
                <c:pt idx="2">
                  <c:v>714</c:v>
                </c:pt>
                <c:pt idx="3">
                  <c:v>835</c:v>
                </c:pt>
                <c:pt idx="4">
                  <c:v>1037</c:v>
                </c:pt>
                <c:pt idx="5">
                  <c:v>1042</c:v>
                </c:pt>
                <c:pt idx="6">
                  <c:v>958</c:v>
                </c:pt>
                <c:pt idx="7">
                  <c:v>963</c:v>
                </c:pt>
                <c:pt idx="8">
                  <c:v>1000</c:v>
                </c:pt>
                <c:pt idx="9">
                  <c:v>1079</c:v>
                </c:pt>
                <c:pt idx="10">
                  <c:v>947</c:v>
                </c:pt>
                <c:pt idx="11">
                  <c:v>795</c:v>
                </c:pt>
                <c:pt idx="12">
                  <c:v>409</c:v>
                </c:pt>
                <c:pt idx="13">
                  <c:v>145</c:v>
                </c:pt>
                <c:pt idx="14">
                  <c:v>58</c:v>
                </c:pt>
                <c:pt idx="15">
                  <c:v>14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2-473F-BD0A-F423586B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12.29'!$S$82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12.29'!$S$83:$S$90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12.29'!$Z$83:$Z$90</c:f>
              <c:numCache>
                <c:formatCode>#,##0</c:formatCode>
                <c:ptCount val="8"/>
                <c:pt idx="0">
                  <c:v>772</c:v>
                </c:pt>
                <c:pt idx="1">
                  <c:v>1009</c:v>
                </c:pt>
                <c:pt idx="2">
                  <c:v>1434</c:v>
                </c:pt>
                <c:pt idx="3">
                  <c:v>452</c:v>
                </c:pt>
                <c:pt idx="4">
                  <c:v>303</c:v>
                </c:pt>
                <c:pt idx="5">
                  <c:v>376</c:v>
                </c:pt>
                <c:pt idx="6">
                  <c:v>653</c:v>
                </c:pt>
                <c:pt idx="7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A-40AE-8EE2-53546C720DA9}"/>
            </c:ext>
          </c:extLst>
        </c:ser>
        <c:ser>
          <c:idx val="1"/>
          <c:order val="1"/>
          <c:tx>
            <c:strRef>
              <c:f>'Table 12.29'!$S$92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12.29'!$S$83:$S$90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12.29'!$Z$93:$Z$100</c:f>
              <c:numCache>
                <c:formatCode>#,##0</c:formatCode>
                <c:ptCount val="8"/>
                <c:pt idx="0">
                  <c:v>536</c:v>
                </c:pt>
                <c:pt idx="1">
                  <c:v>1552</c:v>
                </c:pt>
                <c:pt idx="2">
                  <c:v>258</c:v>
                </c:pt>
                <c:pt idx="3">
                  <c:v>1158</c:v>
                </c:pt>
                <c:pt idx="4">
                  <c:v>1107</c:v>
                </c:pt>
                <c:pt idx="5">
                  <c:v>732</c:v>
                </c:pt>
                <c:pt idx="6">
                  <c:v>51</c:v>
                </c:pt>
                <c:pt idx="7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A-40AE-8EE2-53546C72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12.3'!$S$82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12.3'!$Z$83:$Z$90</c:f>
              <c:numCache>
                <c:formatCode>#,##0</c:formatCode>
                <c:ptCount val="8"/>
                <c:pt idx="0">
                  <c:v>440</c:v>
                </c:pt>
                <c:pt idx="1">
                  <c:v>553</c:v>
                </c:pt>
                <c:pt idx="2">
                  <c:v>1185</c:v>
                </c:pt>
                <c:pt idx="3">
                  <c:v>390</c:v>
                </c:pt>
                <c:pt idx="4">
                  <c:v>227</c:v>
                </c:pt>
                <c:pt idx="5">
                  <c:v>341</c:v>
                </c:pt>
                <c:pt idx="6">
                  <c:v>752</c:v>
                </c:pt>
                <c:pt idx="7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D22-8C60-9A8B7B28A3C5}"/>
            </c:ext>
          </c:extLst>
        </c:ser>
        <c:ser>
          <c:idx val="1"/>
          <c:order val="1"/>
          <c:tx>
            <c:strRef>
              <c:f>'Table 12.3'!$S$92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12.3'!$S$83:$S$90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12.3'!$Z$93:$Z$100</c:f>
              <c:numCache>
                <c:formatCode>#,##0</c:formatCode>
                <c:ptCount val="8"/>
                <c:pt idx="0">
                  <c:v>315</c:v>
                </c:pt>
                <c:pt idx="1">
                  <c:v>905</c:v>
                </c:pt>
                <c:pt idx="2">
                  <c:v>204</c:v>
                </c:pt>
                <c:pt idx="3">
                  <c:v>1100</c:v>
                </c:pt>
                <c:pt idx="4">
                  <c:v>834</c:v>
                </c:pt>
                <c:pt idx="5">
                  <c:v>708</c:v>
                </c:pt>
                <c:pt idx="6">
                  <c:v>66</c:v>
                </c:pt>
                <c:pt idx="7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D22-8C60-9A8B7B28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12.29'!$S$1</c:f>
              <c:strCache>
                <c:ptCount val="1"/>
                <c:pt idx="0">
                  <c:v>West Tamar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12.29'!$V$2:$Z$2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12.29'!$V$8:$Z$8</c:f>
              <c:numCache>
                <c:formatCode>#,##0</c:formatCode>
                <c:ptCount val="5"/>
                <c:pt idx="0">
                  <c:v>37979</c:v>
                </c:pt>
                <c:pt idx="1">
                  <c:v>41778</c:v>
                </c:pt>
                <c:pt idx="2">
                  <c:v>41377.64</c:v>
                </c:pt>
                <c:pt idx="3">
                  <c:v>43038</c:v>
                </c:pt>
                <c:pt idx="4">
                  <c:v>43599.19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4620-937F-9EF9EAA7B2B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12.29'!$V$2:$Z$2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1-4620-937F-9EF9EAA7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12.1'!$Y$44:$Y$60</c:f>
              <c:numCache>
                <c:formatCode>#,##0</c:formatCode>
                <c:ptCount val="17"/>
                <c:pt idx="0">
                  <c:v>11</c:v>
                </c:pt>
                <c:pt idx="1">
                  <c:v>49</c:v>
                </c:pt>
                <c:pt idx="2">
                  <c:v>94</c:v>
                </c:pt>
                <c:pt idx="3">
                  <c:v>131</c:v>
                </c:pt>
                <c:pt idx="4">
                  <c:v>201</c:v>
                </c:pt>
                <c:pt idx="5">
                  <c:v>163</c:v>
                </c:pt>
                <c:pt idx="6">
                  <c:v>178</c:v>
                </c:pt>
                <c:pt idx="7">
                  <c:v>169</c:v>
                </c:pt>
                <c:pt idx="8">
                  <c:v>186</c:v>
                </c:pt>
                <c:pt idx="9">
                  <c:v>206</c:v>
                </c:pt>
                <c:pt idx="10">
                  <c:v>234</c:v>
                </c:pt>
                <c:pt idx="11">
                  <c:v>225</c:v>
                </c:pt>
                <c:pt idx="12">
                  <c:v>140</c:v>
                </c:pt>
                <c:pt idx="13">
                  <c:v>56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2-4DA4-93C9-D9FA6446D964}"/>
            </c:ext>
          </c:extLst>
        </c:ser>
        <c:ser>
          <c:idx val="1"/>
          <c:order val="1"/>
          <c:tx>
            <c:strRef>
              <c:f>'Table 12.1'!$S$62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12.1'!$Y$63:$Y$79</c:f>
              <c:numCache>
                <c:formatCode>#,##0</c:formatCode>
                <c:ptCount val="17"/>
                <c:pt idx="0">
                  <c:v>9</c:v>
                </c:pt>
                <c:pt idx="1">
                  <c:v>68</c:v>
                </c:pt>
                <c:pt idx="2">
                  <c:v>108</c:v>
                </c:pt>
                <c:pt idx="3">
                  <c:v>155</c:v>
                </c:pt>
                <c:pt idx="4">
                  <c:v>148</c:v>
                </c:pt>
                <c:pt idx="5">
                  <c:v>185</c:v>
                </c:pt>
                <c:pt idx="6">
                  <c:v>190</c:v>
                </c:pt>
                <c:pt idx="7">
                  <c:v>213</c:v>
                </c:pt>
                <c:pt idx="8">
                  <c:v>224</c:v>
                </c:pt>
                <c:pt idx="9">
                  <c:v>247</c:v>
                </c:pt>
                <c:pt idx="10">
                  <c:v>298</c:v>
                </c:pt>
                <c:pt idx="11">
                  <c:v>242</c:v>
                </c:pt>
                <c:pt idx="12">
                  <c:v>117</c:v>
                </c:pt>
                <c:pt idx="13">
                  <c:v>36</c:v>
                </c:pt>
                <c:pt idx="14">
                  <c:v>18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2-4DA4-93C9-D9FA6446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12.3'!$S$1</c:f>
              <c:strCache>
                <c:ptCount val="1"/>
                <c:pt idx="0">
                  <c:v>Burnie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12.3'!$V$8:$Z$8</c:f>
              <c:numCache>
                <c:formatCode>#,##0</c:formatCode>
                <c:ptCount val="5"/>
                <c:pt idx="0">
                  <c:v>40226</c:v>
                </c:pt>
                <c:pt idx="1">
                  <c:v>42948.67</c:v>
                </c:pt>
                <c:pt idx="2">
                  <c:v>45280.94</c:v>
                </c:pt>
                <c:pt idx="3">
                  <c:v>43695</c:v>
                </c:pt>
                <c:pt idx="4">
                  <c:v>44385.07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F-4DFE-9AC7-57D8D37D207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12.3'!$V$2:$Z$2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F-4DFE-9AC7-57D8D37D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12.4'!$U$4:$Y$4</c:f>
              <c:numCache>
                <c:formatCode>#,##0</c:formatCode>
                <c:ptCount val="5"/>
                <c:pt idx="1">
                  <c:v>15826</c:v>
                </c:pt>
                <c:pt idx="2">
                  <c:v>16242</c:v>
                </c:pt>
                <c:pt idx="3">
                  <c:v>16388</c:v>
                </c:pt>
                <c:pt idx="4">
                  <c:v>17343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5-455E-ACC4-B9B53C5AC0F6}"/>
            </c:ext>
          </c:extLst>
        </c:ser>
        <c:ser>
          <c:idx val="1"/>
          <c:order val="1"/>
          <c:tx>
            <c:strRef>
              <c:f>'Table 12.4'!$S$7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12.4'!$U$7:$Y$7</c:f>
              <c:numCache>
                <c:formatCode>#,##0</c:formatCode>
                <c:ptCount val="5"/>
                <c:pt idx="1">
                  <c:v>11389</c:v>
                </c:pt>
                <c:pt idx="2">
                  <c:v>11555</c:v>
                </c:pt>
                <c:pt idx="3">
                  <c:v>11812</c:v>
                </c:pt>
                <c:pt idx="4">
                  <c:v>12166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5-455E-ACC4-B9B53C5AC0F6}"/>
            </c:ext>
          </c:extLst>
        </c:ser>
        <c:ser>
          <c:idx val="2"/>
          <c:order val="2"/>
          <c:tx>
            <c:strRef>
              <c:f>'Table 12.4'!$S$11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12.4'!$U$11:$Y$11</c:f>
              <c:numCache>
                <c:formatCode>#,##0</c:formatCode>
                <c:ptCount val="5"/>
                <c:pt idx="1">
                  <c:v>13897</c:v>
                </c:pt>
                <c:pt idx="2">
                  <c:v>14372</c:v>
                </c:pt>
                <c:pt idx="3">
                  <c:v>14456</c:v>
                </c:pt>
                <c:pt idx="4">
                  <c:v>15377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5-455E-ACC4-B9B53C5AC0F6}"/>
            </c:ext>
          </c:extLst>
        </c:ser>
        <c:ser>
          <c:idx val="3"/>
          <c:order val="3"/>
          <c:tx>
            <c:strRef>
              <c:f>'Table 12.4'!$S$12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12.4'!$U$2:$Y$2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12.4'!$U$12:$Y$12</c:f>
              <c:numCache>
                <c:formatCode>#,##0</c:formatCode>
                <c:ptCount val="5"/>
                <c:pt idx="1">
                  <c:v>1924</c:v>
                </c:pt>
                <c:pt idx="2">
                  <c:v>1863</c:v>
                </c:pt>
                <c:pt idx="3">
                  <c:v>1935</c:v>
                </c:pt>
                <c:pt idx="4">
                  <c:v>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5-455E-ACC4-B9B53C5A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12.4'!$S$1</c:f>
              <c:strCache>
                <c:ptCount val="1"/>
                <c:pt idx="0">
                  <c:v>Central Coast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12.4'!$AB$15:$AB$33</c:f>
              <c:numCache>
                <c:formatCode>0.0%</c:formatCode>
                <c:ptCount val="19"/>
                <c:pt idx="0">
                  <c:v>7.0343244425010928E-2</c:v>
                </c:pt>
                <c:pt idx="1">
                  <c:v>1.8310013117621336E-2</c:v>
                </c:pt>
                <c:pt idx="2">
                  <c:v>7.8541757761259295E-2</c:v>
                </c:pt>
                <c:pt idx="3">
                  <c:v>7.269348491473546E-3</c:v>
                </c:pt>
                <c:pt idx="4">
                  <c:v>7.2638828159160479E-2</c:v>
                </c:pt>
                <c:pt idx="5">
                  <c:v>2.1261477918670748E-2</c:v>
                </c:pt>
                <c:pt idx="6">
                  <c:v>8.919982509838216E-2</c:v>
                </c:pt>
                <c:pt idx="7">
                  <c:v>6.8102317446436383E-2</c:v>
                </c:pt>
                <c:pt idx="8">
                  <c:v>4.5911674682990816E-2</c:v>
                </c:pt>
                <c:pt idx="9">
                  <c:v>3.6073458679492785E-3</c:v>
                </c:pt>
                <c:pt idx="10">
                  <c:v>2.2463926541320508E-2</c:v>
                </c:pt>
                <c:pt idx="11">
                  <c:v>1.3226934849147354E-2</c:v>
                </c:pt>
                <c:pt idx="12">
                  <c:v>3.9735461303017056E-2</c:v>
                </c:pt>
                <c:pt idx="13">
                  <c:v>7.8979011805859201E-2</c:v>
                </c:pt>
                <c:pt idx="14">
                  <c:v>5.3071709663314384E-2</c:v>
                </c:pt>
                <c:pt idx="15">
                  <c:v>7.7721906427634449E-2</c:v>
                </c:pt>
                <c:pt idx="16">
                  <c:v>0.14702667249672061</c:v>
                </c:pt>
                <c:pt idx="17">
                  <c:v>1.2024486226497596E-2</c:v>
                </c:pt>
                <c:pt idx="18">
                  <c:v>3.9243550502842152E-2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E-49EC-B460-C0D7000D099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E-49EC-B460-C0D7000D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12.4'!$Y$44:$Y$60</c:f>
              <c:numCache>
                <c:formatCode>#,##0</c:formatCode>
                <c:ptCount val="17"/>
                <c:pt idx="0">
                  <c:v>10</c:v>
                </c:pt>
                <c:pt idx="1">
                  <c:v>268</c:v>
                </c:pt>
                <c:pt idx="2">
                  <c:v>539</c:v>
                </c:pt>
                <c:pt idx="3">
                  <c:v>652</c:v>
                </c:pt>
                <c:pt idx="4">
                  <c:v>1017</c:v>
                </c:pt>
                <c:pt idx="5">
                  <c:v>824</c:v>
                </c:pt>
                <c:pt idx="6">
                  <c:v>778</c:v>
                </c:pt>
                <c:pt idx="7">
                  <c:v>713</c:v>
                </c:pt>
                <c:pt idx="8">
                  <c:v>752</c:v>
                </c:pt>
                <c:pt idx="9">
                  <c:v>817</c:v>
                </c:pt>
                <c:pt idx="10">
                  <c:v>903</c:v>
                </c:pt>
                <c:pt idx="11">
                  <c:v>778</c:v>
                </c:pt>
                <c:pt idx="12">
                  <c:v>422</c:v>
                </c:pt>
                <c:pt idx="13">
                  <c:v>180</c:v>
                </c:pt>
                <c:pt idx="14">
                  <c:v>57</c:v>
                </c:pt>
                <c:pt idx="15">
                  <c:v>31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F-4E4D-A2C6-6BCFAA24C19E}"/>
            </c:ext>
          </c:extLst>
        </c:ser>
        <c:ser>
          <c:idx val="1"/>
          <c:order val="1"/>
          <c:tx>
            <c:strRef>
              <c:f>'Table 12.4'!$S$62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12.4'!$Y$63:$Y$79</c:f>
              <c:numCache>
                <c:formatCode>#,##0</c:formatCode>
                <c:ptCount val="17"/>
                <c:pt idx="0">
                  <c:v>35</c:v>
                </c:pt>
                <c:pt idx="1">
                  <c:v>321</c:v>
                </c:pt>
                <c:pt idx="2">
                  <c:v>591</c:v>
                </c:pt>
                <c:pt idx="3">
                  <c:v>755</c:v>
                </c:pt>
                <c:pt idx="4">
                  <c:v>786</c:v>
                </c:pt>
                <c:pt idx="5">
                  <c:v>824</c:v>
                </c:pt>
                <c:pt idx="6">
                  <c:v>705</c:v>
                </c:pt>
                <c:pt idx="7">
                  <c:v>683</c:v>
                </c:pt>
                <c:pt idx="8">
                  <c:v>808</c:v>
                </c:pt>
                <c:pt idx="9">
                  <c:v>957</c:v>
                </c:pt>
                <c:pt idx="10">
                  <c:v>966</c:v>
                </c:pt>
                <c:pt idx="11">
                  <c:v>681</c:v>
                </c:pt>
                <c:pt idx="12">
                  <c:v>271</c:v>
                </c:pt>
                <c:pt idx="13">
                  <c:v>112</c:v>
                </c:pt>
                <c:pt idx="14">
                  <c:v>45</c:v>
                </c:pt>
                <c:pt idx="15">
                  <c:v>21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F-4E4D-A2C6-6BCFAA2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12.4'!$Y$83:$Y$90</c:f>
              <c:numCache>
                <c:formatCode>#,##0</c:formatCode>
                <c:ptCount val="8"/>
                <c:pt idx="0">
                  <c:v>577</c:v>
                </c:pt>
                <c:pt idx="1">
                  <c:v>588</c:v>
                </c:pt>
                <c:pt idx="2">
                  <c:v>1402</c:v>
                </c:pt>
                <c:pt idx="3">
                  <c:v>328</c:v>
                </c:pt>
                <c:pt idx="4">
                  <c:v>193</c:v>
                </c:pt>
                <c:pt idx="5">
                  <c:v>272</c:v>
                </c:pt>
                <c:pt idx="6">
                  <c:v>771</c:v>
                </c:pt>
                <c:pt idx="7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D-4416-8463-0383F9E48DEA}"/>
            </c:ext>
          </c:extLst>
        </c:ser>
        <c:ser>
          <c:idx val="1"/>
          <c:order val="1"/>
          <c:tx>
            <c:strRef>
              <c:f>'Table 12.4'!$S$92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12.4'!$Y$93:$Y$100</c:f>
              <c:numCache>
                <c:formatCode>#,##0</c:formatCode>
                <c:ptCount val="8"/>
                <c:pt idx="0">
                  <c:v>366</c:v>
                </c:pt>
                <c:pt idx="1">
                  <c:v>1085</c:v>
                </c:pt>
                <c:pt idx="2">
                  <c:v>230</c:v>
                </c:pt>
                <c:pt idx="3">
                  <c:v>1136</c:v>
                </c:pt>
                <c:pt idx="4">
                  <c:v>833</c:v>
                </c:pt>
                <c:pt idx="5">
                  <c:v>695</c:v>
                </c:pt>
                <c:pt idx="6">
                  <c:v>68</c:v>
                </c:pt>
                <c:pt idx="7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D-4416-8463-0383F9E4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12.4'!$S$1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12.4'!$U$8:$Y$8</c:f>
              <c:numCache>
                <c:formatCode>#,##0</c:formatCode>
                <c:ptCount val="5"/>
                <c:pt idx="1">
                  <c:v>40110.94</c:v>
                </c:pt>
                <c:pt idx="2">
                  <c:v>40402.5</c:v>
                </c:pt>
                <c:pt idx="3">
                  <c:v>41853.33</c:v>
                </c:pt>
                <c:pt idx="4">
                  <c:v>42477.99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3-425D-8FC4-87FDAB8C66F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3-425D-8FC4-87FDAB8C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12.4'!$S$4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12.4'!$V$4:$Z$4</c:f>
              <c:numCache>
                <c:formatCode>#,##0</c:formatCode>
                <c:ptCount val="5"/>
                <c:pt idx="0">
                  <c:v>15826</c:v>
                </c:pt>
                <c:pt idx="1">
                  <c:v>16242</c:v>
                </c:pt>
                <c:pt idx="2">
                  <c:v>16388</c:v>
                </c:pt>
                <c:pt idx="3">
                  <c:v>17343</c:v>
                </c:pt>
                <c:pt idx="4">
                  <c:v>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6-4CE6-A7DB-8FA4904FA1B0}"/>
            </c:ext>
          </c:extLst>
        </c:ser>
        <c:ser>
          <c:idx val="1"/>
          <c:order val="1"/>
          <c:tx>
            <c:strRef>
              <c:f>'Table 12.4'!$S$7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12.4'!$V$7:$Z$7</c:f>
              <c:numCache>
                <c:formatCode>#,##0</c:formatCode>
                <c:ptCount val="5"/>
                <c:pt idx="0">
                  <c:v>11389</c:v>
                </c:pt>
                <c:pt idx="1">
                  <c:v>11555</c:v>
                </c:pt>
                <c:pt idx="2">
                  <c:v>11812</c:v>
                </c:pt>
                <c:pt idx="3">
                  <c:v>12166</c:v>
                </c:pt>
                <c:pt idx="4">
                  <c:v>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6-4CE6-A7DB-8FA4904FA1B0}"/>
            </c:ext>
          </c:extLst>
        </c:ser>
        <c:ser>
          <c:idx val="2"/>
          <c:order val="2"/>
          <c:tx>
            <c:strRef>
              <c:f>'Table 12.4'!$S$11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12.4'!$V$11:$Z$11</c:f>
              <c:numCache>
                <c:formatCode>#,##0</c:formatCode>
                <c:ptCount val="5"/>
                <c:pt idx="0">
                  <c:v>13897</c:v>
                </c:pt>
                <c:pt idx="1">
                  <c:v>14372</c:v>
                </c:pt>
                <c:pt idx="2">
                  <c:v>14456</c:v>
                </c:pt>
                <c:pt idx="3">
                  <c:v>15377</c:v>
                </c:pt>
                <c:pt idx="4">
                  <c:v>16365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6-4CE6-A7DB-8FA4904FA1B0}"/>
            </c:ext>
          </c:extLst>
        </c:ser>
        <c:ser>
          <c:idx val="3"/>
          <c:order val="3"/>
          <c:tx>
            <c:strRef>
              <c:f>'Table 12.4'!$S$12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12.4'!$V$12:$Z$12</c:f>
              <c:numCache>
                <c:formatCode>#,##0</c:formatCode>
                <c:ptCount val="5"/>
                <c:pt idx="0">
                  <c:v>1924</c:v>
                </c:pt>
                <c:pt idx="1">
                  <c:v>1863</c:v>
                </c:pt>
                <c:pt idx="2">
                  <c:v>1935</c:v>
                </c:pt>
                <c:pt idx="3">
                  <c:v>1966</c:v>
                </c:pt>
                <c:pt idx="4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6-4CE6-A7DB-8FA4904F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12.4'!$S$1</c:f>
              <c:strCache>
                <c:ptCount val="1"/>
                <c:pt idx="0">
                  <c:v>Central Coast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12.4'!$S$15:$S$33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12.4'!$AB$15:$AB$33</c:f>
              <c:numCache>
                <c:formatCode>0.0%</c:formatCode>
                <c:ptCount val="19"/>
                <c:pt idx="0">
                  <c:v>7.0343244425010928E-2</c:v>
                </c:pt>
                <c:pt idx="1">
                  <c:v>1.8310013117621336E-2</c:v>
                </c:pt>
                <c:pt idx="2">
                  <c:v>7.8541757761259295E-2</c:v>
                </c:pt>
                <c:pt idx="3">
                  <c:v>7.269348491473546E-3</c:v>
                </c:pt>
                <c:pt idx="4">
                  <c:v>7.2638828159160479E-2</c:v>
                </c:pt>
                <c:pt idx="5">
                  <c:v>2.1261477918670748E-2</c:v>
                </c:pt>
                <c:pt idx="6">
                  <c:v>8.919982509838216E-2</c:v>
                </c:pt>
                <c:pt idx="7">
                  <c:v>6.8102317446436383E-2</c:v>
                </c:pt>
                <c:pt idx="8">
                  <c:v>4.5911674682990816E-2</c:v>
                </c:pt>
                <c:pt idx="9">
                  <c:v>3.6073458679492785E-3</c:v>
                </c:pt>
                <c:pt idx="10">
                  <c:v>2.2463926541320508E-2</c:v>
                </c:pt>
                <c:pt idx="11">
                  <c:v>1.3226934849147354E-2</c:v>
                </c:pt>
                <c:pt idx="12">
                  <c:v>3.9735461303017056E-2</c:v>
                </c:pt>
                <c:pt idx="13">
                  <c:v>7.8979011805859201E-2</c:v>
                </c:pt>
                <c:pt idx="14">
                  <c:v>5.3071709663314384E-2</c:v>
                </c:pt>
                <c:pt idx="15">
                  <c:v>7.7721906427634449E-2</c:v>
                </c:pt>
                <c:pt idx="16">
                  <c:v>0.14702667249672061</c:v>
                </c:pt>
                <c:pt idx="17">
                  <c:v>1.2024486226497596E-2</c:v>
                </c:pt>
                <c:pt idx="18">
                  <c:v>3.9243550502842152E-2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4-4F7A-BB3F-400591D2E87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4-4F7A-BB3F-400591D2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12.4'!$S$43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12.4'!$Z$44:$Z$60</c:f>
              <c:numCache>
                <c:formatCode>#,##0</c:formatCode>
                <c:ptCount val="17"/>
                <c:pt idx="0">
                  <c:v>20</c:v>
                </c:pt>
                <c:pt idx="1">
                  <c:v>326</c:v>
                </c:pt>
                <c:pt idx="2">
                  <c:v>516</c:v>
                </c:pt>
                <c:pt idx="3">
                  <c:v>744</c:v>
                </c:pt>
                <c:pt idx="4">
                  <c:v>1050</c:v>
                </c:pt>
                <c:pt idx="5">
                  <c:v>868</c:v>
                </c:pt>
                <c:pt idx="6">
                  <c:v>872</c:v>
                </c:pt>
                <c:pt idx="7">
                  <c:v>752</c:v>
                </c:pt>
                <c:pt idx="8">
                  <c:v>719</c:v>
                </c:pt>
                <c:pt idx="9">
                  <c:v>826</c:v>
                </c:pt>
                <c:pt idx="10">
                  <c:v>911</c:v>
                </c:pt>
                <c:pt idx="11">
                  <c:v>822</c:v>
                </c:pt>
                <c:pt idx="12">
                  <c:v>416</c:v>
                </c:pt>
                <c:pt idx="13">
                  <c:v>180</c:v>
                </c:pt>
                <c:pt idx="14">
                  <c:v>72</c:v>
                </c:pt>
                <c:pt idx="15">
                  <c:v>32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FF3-B8A3-0DC9D73F1560}"/>
            </c:ext>
          </c:extLst>
        </c:ser>
        <c:ser>
          <c:idx val="1"/>
          <c:order val="1"/>
          <c:tx>
            <c:strRef>
              <c:f>'Table 12.4'!$S$62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12.4'!$S$63:$S$79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12.4'!$Z$63:$Z$79</c:f>
              <c:numCache>
                <c:formatCode>#,##0</c:formatCode>
                <c:ptCount val="17"/>
                <c:pt idx="0">
                  <c:v>21</c:v>
                </c:pt>
                <c:pt idx="1">
                  <c:v>338</c:v>
                </c:pt>
                <c:pt idx="2">
                  <c:v>619</c:v>
                </c:pt>
                <c:pt idx="3">
                  <c:v>782</c:v>
                </c:pt>
                <c:pt idx="4">
                  <c:v>887</c:v>
                </c:pt>
                <c:pt idx="5">
                  <c:v>921</c:v>
                </c:pt>
                <c:pt idx="6">
                  <c:v>726</c:v>
                </c:pt>
                <c:pt idx="7">
                  <c:v>735</c:v>
                </c:pt>
                <c:pt idx="8">
                  <c:v>844</c:v>
                </c:pt>
                <c:pt idx="9">
                  <c:v>1018</c:v>
                </c:pt>
                <c:pt idx="10">
                  <c:v>962</c:v>
                </c:pt>
                <c:pt idx="11">
                  <c:v>782</c:v>
                </c:pt>
                <c:pt idx="12">
                  <c:v>311</c:v>
                </c:pt>
                <c:pt idx="13">
                  <c:v>105</c:v>
                </c:pt>
                <c:pt idx="14">
                  <c:v>48</c:v>
                </c:pt>
                <c:pt idx="15">
                  <c:v>22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1-4FF3-B8A3-0DC9D73F1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12.4'!$S$82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12.4'!$Z$83:$Z$90</c:f>
              <c:numCache>
                <c:formatCode>#,##0</c:formatCode>
                <c:ptCount val="8"/>
                <c:pt idx="0">
                  <c:v>607</c:v>
                </c:pt>
                <c:pt idx="1">
                  <c:v>615</c:v>
                </c:pt>
                <c:pt idx="2">
                  <c:v>1439</c:v>
                </c:pt>
                <c:pt idx="3">
                  <c:v>374</c:v>
                </c:pt>
                <c:pt idx="4">
                  <c:v>201</c:v>
                </c:pt>
                <c:pt idx="5">
                  <c:v>279</c:v>
                </c:pt>
                <c:pt idx="6">
                  <c:v>769</c:v>
                </c:pt>
                <c:pt idx="7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F-4578-88D4-F9573FC4946E}"/>
            </c:ext>
          </c:extLst>
        </c:ser>
        <c:ser>
          <c:idx val="1"/>
          <c:order val="1"/>
          <c:tx>
            <c:strRef>
              <c:f>'Table 12.4'!$S$92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12.4'!$S$83:$S$90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12.4'!$Z$93:$Z$100</c:f>
              <c:numCache>
                <c:formatCode>#,##0</c:formatCode>
                <c:ptCount val="8"/>
                <c:pt idx="0">
                  <c:v>384</c:v>
                </c:pt>
                <c:pt idx="1">
                  <c:v>1131</c:v>
                </c:pt>
                <c:pt idx="2">
                  <c:v>234</c:v>
                </c:pt>
                <c:pt idx="3">
                  <c:v>1141</c:v>
                </c:pt>
                <c:pt idx="4">
                  <c:v>828</c:v>
                </c:pt>
                <c:pt idx="5">
                  <c:v>734</c:v>
                </c:pt>
                <c:pt idx="6">
                  <c:v>90</c:v>
                </c:pt>
                <c:pt idx="7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F-4578-88D4-F9573FC4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12.1'!$Y$83:$Y$90</c:f>
              <c:numCache>
                <c:formatCode>#,##0</c:formatCode>
                <c:ptCount val="8"/>
                <c:pt idx="0">
                  <c:v>146</c:v>
                </c:pt>
                <c:pt idx="1">
                  <c:v>108</c:v>
                </c:pt>
                <c:pt idx="2">
                  <c:v>232</c:v>
                </c:pt>
                <c:pt idx="3">
                  <c:v>75</c:v>
                </c:pt>
                <c:pt idx="4">
                  <c:v>34</c:v>
                </c:pt>
                <c:pt idx="5">
                  <c:v>69</c:v>
                </c:pt>
                <c:pt idx="6">
                  <c:v>161</c:v>
                </c:pt>
                <c:pt idx="7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E61-9E8B-EAE92E85B948}"/>
            </c:ext>
          </c:extLst>
        </c:ser>
        <c:ser>
          <c:idx val="1"/>
          <c:order val="1"/>
          <c:tx>
            <c:strRef>
              <c:f>'Table 12.1'!$S$92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12.1'!$Y$93:$Y$100</c:f>
              <c:numCache>
                <c:formatCode>#,##0</c:formatCode>
                <c:ptCount val="8"/>
                <c:pt idx="0">
                  <c:v>106</c:v>
                </c:pt>
                <c:pt idx="1">
                  <c:v>196</c:v>
                </c:pt>
                <c:pt idx="2">
                  <c:v>62</c:v>
                </c:pt>
                <c:pt idx="3">
                  <c:v>276</c:v>
                </c:pt>
                <c:pt idx="4">
                  <c:v>165</c:v>
                </c:pt>
                <c:pt idx="5">
                  <c:v>167</c:v>
                </c:pt>
                <c:pt idx="6">
                  <c:v>10</c:v>
                </c:pt>
                <c:pt idx="7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4E61-9E8B-EAE92E85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12.4'!$S$1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12.4'!$V$8:$Z$8</c:f>
              <c:numCache>
                <c:formatCode>#,##0</c:formatCode>
                <c:ptCount val="5"/>
                <c:pt idx="0">
                  <c:v>40110.94</c:v>
                </c:pt>
                <c:pt idx="1">
                  <c:v>40402.5</c:v>
                </c:pt>
                <c:pt idx="2">
                  <c:v>41853.33</c:v>
                </c:pt>
                <c:pt idx="3">
                  <c:v>42477.99</c:v>
                </c:pt>
                <c:pt idx="4">
                  <c:v>43586.5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7-440B-9445-EE743740AD3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12.4'!$V$2:$Z$2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7-440B-9445-EE743740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12.5'!$U$4:$Y$4</c:f>
              <c:numCache>
                <c:formatCode>#,##0</c:formatCode>
                <c:ptCount val="5"/>
                <c:pt idx="1">
                  <c:v>1851</c:v>
                </c:pt>
                <c:pt idx="2">
                  <c:v>1879</c:v>
                </c:pt>
                <c:pt idx="3">
                  <c:v>1833</c:v>
                </c:pt>
                <c:pt idx="4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2-4599-808B-752490CFF6F7}"/>
            </c:ext>
          </c:extLst>
        </c:ser>
        <c:ser>
          <c:idx val="1"/>
          <c:order val="1"/>
          <c:tx>
            <c:strRef>
              <c:f>'Table 12.5'!$S$7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12.5'!$U$7:$Y$7</c:f>
              <c:numCache>
                <c:formatCode>#,##0</c:formatCode>
                <c:ptCount val="5"/>
                <c:pt idx="1">
                  <c:v>1161</c:v>
                </c:pt>
                <c:pt idx="2">
                  <c:v>1190</c:v>
                </c:pt>
                <c:pt idx="3">
                  <c:v>1236</c:v>
                </c:pt>
                <c:pt idx="4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2-4599-808B-752490CFF6F7}"/>
            </c:ext>
          </c:extLst>
        </c:ser>
        <c:ser>
          <c:idx val="2"/>
          <c:order val="2"/>
          <c:tx>
            <c:strRef>
              <c:f>'Table 12.5'!$S$11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12.5'!$U$11:$Y$11</c:f>
              <c:numCache>
                <c:formatCode>#,##0</c:formatCode>
                <c:ptCount val="5"/>
                <c:pt idx="1">
                  <c:v>1552</c:v>
                </c:pt>
                <c:pt idx="2">
                  <c:v>1617</c:v>
                </c:pt>
                <c:pt idx="3">
                  <c:v>1520</c:v>
                </c:pt>
                <c:pt idx="4">
                  <c:v>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2-4599-808B-752490CFF6F7}"/>
            </c:ext>
          </c:extLst>
        </c:ser>
        <c:ser>
          <c:idx val="3"/>
          <c:order val="3"/>
          <c:tx>
            <c:strRef>
              <c:f>'Table 12.5'!$S$12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12.5'!$U$2:$Y$2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12.5'!$U$12:$Y$12</c:f>
              <c:numCache>
                <c:formatCode>#,##0</c:formatCode>
                <c:ptCount val="5"/>
                <c:pt idx="1">
                  <c:v>301</c:v>
                </c:pt>
                <c:pt idx="2">
                  <c:v>267</c:v>
                </c:pt>
                <c:pt idx="3">
                  <c:v>312</c:v>
                </c:pt>
                <c:pt idx="4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2-4599-808B-752490CF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12.5'!$S$1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12.5'!$AB$15:$AB$33</c:f>
              <c:numCache>
                <c:formatCode>0.0%</c:formatCode>
                <c:ptCount val="19"/>
                <c:pt idx="0">
                  <c:v>0.29337844369260513</c:v>
                </c:pt>
                <c:pt idx="1">
                  <c:v>4.8332527791203478E-3</c:v>
                </c:pt>
                <c:pt idx="2">
                  <c:v>3.7699371677138716E-2</c:v>
                </c:pt>
                <c:pt idx="3">
                  <c:v>1.2566457225712905E-2</c:v>
                </c:pt>
                <c:pt idx="4">
                  <c:v>5.0749154180763652E-2</c:v>
                </c:pt>
                <c:pt idx="5">
                  <c:v>1.6916384726921217E-2</c:v>
                </c:pt>
                <c:pt idx="6">
                  <c:v>4.9782503624939585E-2</c:v>
                </c:pt>
                <c:pt idx="7">
                  <c:v>7.7332044465925565E-2</c:v>
                </c:pt>
                <c:pt idx="8">
                  <c:v>4.204929917834703E-2</c:v>
                </c:pt>
                <c:pt idx="9">
                  <c:v>5.3165780570323829E-3</c:v>
                </c:pt>
                <c:pt idx="10">
                  <c:v>1.6433059449009184E-2</c:v>
                </c:pt>
                <c:pt idx="11">
                  <c:v>1.304978250362494E-2</c:v>
                </c:pt>
                <c:pt idx="12">
                  <c:v>4.4465925567907204E-2</c:v>
                </c:pt>
                <c:pt idx="13">
                  <c:v>5.8482358627356214E-2</c:v>
                </c:pt>
                <c:pt idx="14">
                  <c:v>6.0415659739004347E-2</c:v>
                </c:pt>
                <c:pt idx="15">
                  <c:v>3.8182696955050749E-2</c:v>
                </c:pt>
                <c:pt idx="16">
                  <c:v>7.008216529724505E-2</c:v>
                </c:pt>
                <c:pt idx="17">
                  <c:v>1.1599806669888834E-2</c:v>
                </c:pt>
                <c:pt idx="18">
                  <c:v>1.7399710004833254E-2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312-A18D-F21C58B46F2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7-4312-A18D-F21C58B4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12.5'!$Y$44:$Y$60</c:f>
              <c:numCache>
                <c:formatCode>#,##0</c:formatCode>
                <c:ptCount val="17"/>
                <c:pt idx="0">
                  <c:v>1</c:v>
                </c:pt>
                <c:pt idx="1">
                  <c:v>28</c:v>
                </c:pt>
                <c:pt idx="2">
                  <c:v>58</c:v>
                </c:pt>
                <c:pt idx="3">
                  <c:v>95</c:v>
                </c:pt>
                <c:pt idx="4">
                  <c:v>128</c:v>
                </c:pt>
                <c:pt idx="5">
                  <c:v>104</c:v>
                </c:pt>
                <c:pt idx="6">
                  <c:v>114</c:v>
                </c:pt>
                <c:pt idx="7">
                  <c:v>70</c:v>
                </c:pt>
                <c:pt idx="8">
                  <c:v>87</c:v>
                </c:pt>
                <c:pt idx="9">
                  <c:v>105</c:v>
                </c:pt>
                <c:pt idx="10">
                  <c:v>148</c:v>
                </c:pt>
                <c:pt idx="11">
                  <c:v>84</c:v>
                </c:pt>
                <c:pt idx="12">
                  <c:v>62</c:v>
                </c:pt>
                <c:pt idx="13">
                  <c:v>35</c:v>
                </c:pt>
                <c:pt idx="14">
                  <c:v>18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0-4197-8EFE-F1111D368358}"/>
            </c:ext>
          </c:extLst>
        </c:ser>
        <c:ser>
          <c:idx val="1"/>
          <c:order val="1"/>
          <c:tx>
            <c:strRef>
              <c:f>'Table 12.5'!$S$62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12.5'!$Y$63:$Y$79</c:f>
              <c:numCache>
                <c:formatCode>#,##0</c:formatCode>
                <c:ptCount val="17"/>
                <c:pt idx="0">
                  <c:v>4</c:v>
                </c:pt>
                <c:pt idx="1">
                  <c:v>25</c:v>
                </c:pt>
                <c:pt idx="2">
                  <c:v>50</c:v>
                </c:pt>
                <c:pt idx="3">
                  <c:v>77</c:v>
                </c:pt>
                <c:pt idx="4">
                  <c:v>75</c:v>
                </c:pt>
                <c:pt idx="5">
                  <c:v>66</c:v>
                </c:pt>
                <c:pt idx="6">
                  <c:v>75</c:v>
                </c:pt>
                <c:pt idx="7">
                  <c:v>70</c:v>
                </c:pt>
                <c:pt idx="8">
                  <c:v>68</c:v>
                </c:pt>
                <c:pt idx="9">
                  <c:v>73</c:v>
                </c:pt>
                <c:pt idx="10">
                  <c:v>72</c:v>
                </c:pt>
                <c:pt idx="11">
                  <c:v>72</c:v>
                </c:pt>
                <c:pt idx="12">
                  <c:v>46</c:v>
                </c:pt>
                <c:pt idx="13">
                  <c:v>20</c:v>
                </c:pt>
                <c:pt idx="14">
                  <c:v>12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0-4197-8EFE-F1111D36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12.5'!$Y$83:$Y$90</c:f>
              <c:numCache>
                <c:formatCode>#,##0</c:formatCode>
                <c:ptCount val="8"/>
                <c:pt idx="0">
                  <c:v>81</c:v>
                </c:pt>
                <c:pt idx="1">
                  <c:v>29</c:v>
                </c:pt>
                <c:pt idx="2">
                  <c:v>124</c:v>
                </c:pt>
                <c:pt idx="3">
                  <c:v>24</c:v>
                </c:pt>
                <c:pt idx="4">
                  <c:v>12</c:v>
                </c:pt>
                <c:pt idx="5">
                  <c:v>7</c:v>
                </c:pt>
                <c:pt idx="6">
                  <c:v>96</c:v>
                </c:pt>
                <c:pt idx="7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5-4B24-B08C-5C3C01DB1F44}"/>
            </c:ext>
          </c:extLst>
        </c:ser>
        <c:ser>
          <c:idx val="1"/>
          <c:order val="1"/>
          <c:tx>
            <c:strRef>
              <c:f>'Table 12.5'!$S$92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12.5'!$Y$93:$Y$100</c:f>
              <c:numCache>
                <c:formatCode>#,##0</c:formatCode>
                <c:ptCount val="8"/>
                <c:pt idx="0">
                  <c:v>45</c:v>
                </c:pt>
                <c:pt idx="1">
                  <c:v>52</c:v>
                </c:pt>
                <c:pt idx="2">
                  <c:v>23</c:v>
                </c:pt>
                <c:pt idx="3">
                  <c:v>80</c:v>
                </c:pt>
                <c:pt idx="4">
                  <c:v>59</c:v>
                </c:pt>
                <c:pt idx="5">
                  <c:v>38</c:v>
                </c:pt>
                <c:pt idx="6">
                  <c:v>14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5-4B24-B08C-5C3C01DB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12.5'!$S$1</c:f>
              <c:strCache>
                <c:ptCount val="1"/>
                <c:pt idx="0">
                  <c:v>Central Highlands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12.5'!$U$8:$Y$8</c:f>
              <c:numCache>
                <c:formatCode>#,##0</c:formatCode>
                <c:ptCount val="5"/>
                <c:pt idx="1">
                  <c:v>26731.27</c:v>
                </c:pt>
                <c:pt idx="2">
                  <c:v>28323</c:v>
                </c:pt>
                <c:pt idx="3">
                  <c:v>30954.19</c:v>
                </c:pt>
                <c:pt idx="4">
                  <c:v>29666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9EF-A984-077D594978AC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3-49EF-A984-077D5949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12.5'!$S$4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12.5'!$V$4:$Z$4</c:f>
              <c:numCache>
                <c:formatCode>#,##0</c:formatCode>
                <c:ptCount val="5"/>
                <c:pt idx="0">
                  <c:v>1851</c:v>
                </c:pt>
                <c:pt idx="1">
                  <c:v>1879</c:v>
                </c:pt>
                <c:pt idx="2">
                  <c:v>1833</c:v>
                </c:pt>
                <c:pt idx="3">
                  <c:v>1953</c:v>
                </c:pt>
                <c:pt idx="4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E-40D0-8726-6363DFB2FAC0}"/>
            </c:ext>
          </c:extLst>
        </c:ser>
        <c:ser>
          <c:idx val="1"/>
          <c:order val="1"/>
          <c:tx>
            <c:strRef>
              <c:f>'Table 12.5'!$S$7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12.5'!$V$7:$Z$7</c:f>
              <c:numCache>
                <c:formatCode>#,##0</c:formatCode>
                <c:ptCount val="5"/>
                <c:pt idx="0">
                  <c:v>1161</c:v>
                </c:pt>
                <c:pt idx="1">
                  <c:v>1190</c:v>
                </c:pt>
                <c:pt idx="2">
                  <c:v>1236</c:v>
                </c:pt>
                <c:pt idx="3">
                  <c:v>1254</c:v>
                </c:pt>
                <c:pt idx="4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E-40D0-8726-6363DFB2FAC0}"/>
            </c:ext>
          </c:extLst>
        </c:ser>
        <c:ser>
          <c:idx val="2"/>
          <c:order val="2"/>
          <c:tx>
            <c:strRef>
              <c:f>'Table 12.5'!$S$11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12.5'!$V$11:$Z$11</c:f>
              <c:numCache>
                <c:formatCode>#,##0</c:formatCode>
                <c:ptCount val="5"/>
                <c:pt idx="0">
                  <c:v>1552</c:v>
                </c:pt>
                <c:pt idx="1">
                  <c:v>1617</c:v>
                </c:pt>
                <c:pt idx="2">
                  <c:v>1520</c:v>
                </c:pt>
                <c:pt idx="3">
                  <c:v>1642</c:v>
                </c:pt>
                <c:pt idx="4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E-40D0-8726-6363DFB2FAC0}"/>
            </c:ext>
          </c:extLst>
        </c:ser>
        <c:ser>
          <c:idx val="3"/>
          <c:order val="3"/>
          <c:tx>
            <c:strRef>
              <c:f>'Table 12.5'!$S$12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12.5'!$V$12:$Z$12</c:f>
              <c:numCache>
                <c:formatCode>#,##0</c:formatCode>
                <c:ptCount val="5"/>
                <c:pt idx="0">
                  <c:v>301</c:v>
                </c:pt>
                <c:pt idx="1">
                  <c:v>267</c:v>
                </c:pt>
                <c:pt idx="2">
                  <c:v>312</c:v>
                </c:pt>
                <c:pt idx="3">
                  <c:v>311</c:v>
                </c:pt>
                <c:pt idx="4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E-40D0-8726-6363DFB2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12.5'!$S$1</c:f>
              <c:strCache>
                <c:ptCount val="1"/>
                <c:pt idx="0">
                  <c:v>Central Highlands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12.5'!$S$15:$S$33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12.5'!$AB$15:$AB$33</c:f>
              <c:numCache>
                <c:formatCode>0.0%</c:formatCode>
                <c:ptCount val="19"/>
                <c:pt idx="0">
                  <c:v>0.29337844369260513</c:v>
                </c:pt>
                <c:pt idx="1">
                  <c:v>4.8332527791203478E-3</c:v>
                </c:pt>
                <c:pt idx="2">
                  <c:v>3.7699371677138716E-2</c:v>
                </c:pt>
                <c:pt idx="3">
                  <c:v>1.2566457225712905E-2</c:v>
                </c:pt>
                <c:pt idx="4">
                  <c:v>5.0749154180763652E-2</c:v>
                </c:pt>
                <c:pt idx="5">
                  <c:v>1.6916384726921217E-2</c:v>
                </c:pt>
                <c:pt idx="6">
                  <c:v>4.9782503624939585E-2</c:v>
                </c:pt>
                <c:pt idx="7">
                  <c:v>7.7332044465925565E-2</c:v>
                </c:pt>
                <c:pt idx="8">
                  <c:v>4.204929917834703E-2</c:v>
                </c:pt>
                <c:pt idx="9">
                  <c:v>5.3165780570323829E-3</c:v>
                </c:pt>
                <c:pt idx="10">
                  <c:v>1.6433059449009184E-2</c:v>
                </c:pt>
                <c:pt idx="11">
                  <c:v>1.304978250362494E-2</c:v>
                </c:pt>
                <c:pt idx="12">
                  <c:v>4.4465925567907204E-2</c:v>
                </c:pt>
                <c:pt idx="13">
                  <c:v>5.8482358627356214E-2</c:v>
                </c:pt>
                <c:pt idx="14">
                  <c:v>6.0415659739004347E-2</c:v>
                </c:pt>
                <c:pt idx="15">
                  <c:v>3.8182696955050749E-2</c:v>
                </c:pt>
                <c:pt idx="16">
                  <c:v>7.008216529724505E-2</c:v>
                </c:pt>
                <c:pt idx="17">
                  <c:v>1.1599806669888834E-2</c:v>
                </c:pt>
                <c:pt idx="18">
                  <c:v>1.7399710004833254E-2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4-4316-8DE2-74A18DF9FC1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4-4316-8DE2-74A18DF9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12.5'!$S$43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12.5'!$Z$44:$Z$60</c:f>
              <c:numCache>
                <c:formatCode>#,##0</c:formatCode>
                <c:ptCount val="17"/>
                <c:pt idx="0">
                  <c:v>6</c:v>
                </c:pt>
                <c:pt idx="1">
                  <c:v>45</c:v>
                </c:pt>
                <c:pt idx="2">
                  <c:v>40</c:v>
                </c:pt>
                <c:pt idx="3">
                  <c:v>75</c:v>
                </c:pt>
                <c:pt idx="4">
                  <c:v>133</c:v>
                </c:pt>
                <c:pt idx="5">
                  <c:v>83</c:v>
                </c:pt>
                <c:pt idx="6">
                  <c:v>102</c:v>
                </c:pt>
                <c:pt idx="7">
                  <c:v>94</c:v>
                </c:pt>
                <c:pt idx="8">
                  <c:v>85</c:v>
                </c:pt>
                <c:pt idx="9">
                  <c:v>119</c:v>
                </c:pt>
                <c:pt idx="10">
                  <c:v>124</c:v>
                </c:pt>
                <c:pt idx="11">
                  <c:v>127</c:v>
                </c:pt>
                <c:pt idx="12">
                  <c:v>53</c:v>
                </c:pt>
                <c:pt idx="13">
                  <c:v>38</c:v>
                </c:pt>
                <c:pt idx="14">
                  <c:v>9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D-4089-9119-844697431E5A}"/>
            </c:ext>
          </c:extLst>
        </c:ser>
        <c:ser>
          <c:idx val="1"/>
          <c:order val="1"/>
          <c:tx>
            <c:strRef>
              <c:f>'Table 12.5'!$S$62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12.5'!$S$63:$S$79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12.5'!$Z$63:$Z$79</c:f>
              <c:numCache>
                <c:formatCode>#,##0</c:formatCode>
                <c:ptCount val="17"/>
                <c:pt idx="0">
                  <c:v>5</c:v>
                </c:pt>
                <c:pt idx="1">
                  <c:v>21</c:v>
                </c:pt>
                <c:pt idx="2">
                  <c:v>65</c:v>
                </c:pt>
                <c:pt idx="3">
                  <c:v>81</c:v>
                </c:pt>
                <c:pt idx="4">
                  <c:v>89</c:v>
                </c:pt>
                <c:pt idx="5">
                  <c:v>85</c:v>
                </c:pt>
                <c:pt idx="6">
                  <c:v>110</c:v>
                </c:pt>
                <c:pt idx="7">
                  <c:v>74</c:v>
                </c:pt>
                <c:pt idx="8">
                  <c:v>79</c:v>
                </c:pt>
                <c:pt idx="9">
                  <c:v>77</c:v>
                </c:pt>
                <c:pt idx="10">
                  <c:v>89</c:v>
                </c:pt>
                <c:pt idx="11">
                  <c:v>86</c:v>
                </c:pt>
                <c:pt idx="12">
                  <c:v>38</c:v>
                </c:pt>
                <c:pt idx="13">
                  <c:v>17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D-4089-9119-844697431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12.5'!$S$82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12.5'!$Z$83:$Z$90</c:f>
              <c:numCache>
                <c:formatCode>#,##0</c:formatCode>
                <c:ptCount val="8"/>
                <c:pt idx="0">
                  <c:v>90</c:v>
                </c:pt>
                <c:pt idx="1">
                  <c:v>31</c:v>
                </c:pt>
                <c:pt idx="2">
                  <c:v>130</c:v>
                </c:pt>
                <c:pt idx="3">
                  <c:v>38</c:v>
                </c:pt>
                <c:pt idx="4">
                  <c:v>6</c:v>
                </c:pt>
                <c:pt idx="5">
                  <c:v>5</c:v>
                </c:pt>
                <c:pt idx="6">
                  <c:v>97</c:v>
                </c:pt>
                <c:pt idx="7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B-4087-A14D-AE7E98A0290E}"/>
            </c:ext>
          </c:extLst>
        </c:ser>
        <c:ser>
          <c:idx val="1"/>
          <c:order val="1"/>
          <c:tx>
            <c:strRef>
              <c:f>'Table 12.5'!$S$92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12.5'!$S$83:$S$90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12.5'!$Z$93:$Z$100</c:f>
              <c:numCache>
                <c:formatCode>#,##0</c:formatCode>
                <c:ptCount val="8"/>
                <c:pt idx="0">
                  <c:v>38</c:v>
                </c:pt>
                <c:pt idx="1">
                  <c:v>45</c:v>
                </c:pt>
                <c:pt idx="2">
                  <c:v>33</c:v>
                </c:pt>
                <c:pt idx="3">
                  <c:v>96</c:v>
                </c:pt>
                <c:pt idx="4">
                  <c:v>72</c:v>
                </c:pt>
                <c:pt idx="5">
                  <c:v>38</c:v>
                </c:pt>
                <c:pt idx="6">
                  <c:v>13</c:v>
                </c:pt>
                <c:pt idx="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B-4087-A14D-AE7E98A02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12.1'!$S$1</c:f>
              <c:strCache>
                <c:ptCount val="1"/>
                <c:pt idx="0">
                  <c:v>Break O'Day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12.1'!$U$8:$Y$8</c:f>
              <c:numCache>
                <c:formatCode>#,##0</c:formatCode>
                <c:ptCount val="5"/>
                <c:pt idx="1">
                  <c:v>29820.21</c:v>
                </c:pt>
                <c:pt idx="2">
                  <c:v>30845.65</c:v>
                </c:pt>
                <c:pt idx="3">
                  <c:v>29489.21</c:v>
                </c:pt>
                <c:pt idx="4">
                  <c:v>29523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260-87B2-174154794A7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260-87B2-17415479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12.5'!$S$1</c:f>
              <c:strCache>
                <c:ptCount val="1"/>
                <c:pt idx="0">
                  <c:v>Central Highlands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12.5'!$V$8:$Z$8</c:f>
              <c:numCache>
                <c:formatCode>#,##0</c:formatCode>
                <c:ptCount val="5"/>
                <c:pt idx="0">
                  <c:v>26731.27</c:v>
                </c:pt>
                <c:pt idx="1">
                  <c:v>28323</c:v>
                </c:pt>
                <c:pt idx="2">
                  <c:v>30954.19</c:v>
                </c:pt>
                <c:pt idx="3">
                  <c:v>29666</c:v>
                </c:pt>
                <c:pt idx="4">
                  <c:v>29444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1-442F-B187-65EC99C5433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12.5'!$V$2:$Z$2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1-442F-B187-65EC99C5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12.6'!$U$4:$Y$4</c:f>
              <c:numCache>
                <c:formatCode>#,##0</c:formatCode>
                <c:ptCount val="5"/>
                <c:pt idx="1">
                  <c:v>6546</c:v>
                </c:pt>
                <c:pt idx="2">
                  <c:v>6680</c:v>
                </c:pt>
                <c:pt idx="3">
                  <c:v>6760</c:v>
                </c:pt>
                <c:pt idx="4">
                  <c:v>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9-4971-9C31-F97D70E95AD3}"/>
            </c:ext>
          </c:extLst>
        </c:ser>
        <c:ser>
          <c:idx val="1"/>
          <c:order val="1"/>
          <c:tx>
            <c:strRef>
              <c:f>'Table 12.6'!$S$7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12.6'!$U$7:$Y$7</c:f>
              <c:numCache>
                <c:formatCode>#,##0</c:formatCode>
                <c:ptCount val="5"/>
                <c:pt idx="1">
                  <c:v>4514</c:v>
                </c:pt>
                <c:pt idx="2">
                  <c:v>4568</c:v>
                </c:pt>
                <c:pt idx="3">
                  <c:v>4710</c:v>
                </c:pt>
                <c:pt idx="4">
                  <c:v>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9-4971-9C31-F97D70E95AD3}"/>
            </c:ext>
          </c:extLst>
        </c:ser>
        <c:ser>
          <c:idx val="2"/>
          <c:order val="2"/>
          <c:tx>
            <c:strRef>
              <c:f>'Table 12.6'!$S$11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12.6'!$U$11:$Y$11</c:f>
              <c:numCache>
                <c:formatCode>#,##0</c:formatCode>
                <c:ptCount val="5"/>
                <c:pt idx="1">
                  <c:v>5429</c:v>
                </c:pt>
                <c:pt idx="2">
                  <c:v>5624</c:v>
                </c:pt>
                <c:pt idx="3">
                  <c:v>5621</c:v>
                </c:pt>
                <c:pt idx="4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9-4971-9C31-F97D70E95AD3}"/>
            </c:ext>
          </c:extLst>
        </c:ser>
        <c:ser>
          <c:idx val="3"/>
          <c:order val="3"/>
          <c:tx>
            <c:strRef>
              <c:f>'Table 12.6'!$S$12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12.6'!$U$2:$Y$2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12.6'!$U$12:$Y$12</c:f>
              <c:numCache>
                <c:formatCode>#,##0</c:formatCode>
                <c:ptCount val="5"/>
                <c:pt idx="1">
                  <c:v>1112</c:v>
                </c:pt>
                <c:pt idx="2">
                  <c:v>1063</c:v>
                </c:pt>
                <c:pt idx="3">
                  <c:v>1134</c:v>
                </c:pt>
                <c:pt idx="4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9-4971-9C31-F97D70E95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12.6'!$S$1</c:f>
              <c:strCache>
                <c:ptCount val="1"/>
                <c:pt idx="0">
                  <c:v>Circular Head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12.6'!$AB$15:$AB$33</c:f>
              <c:numCache>
                <c:formatCode>0.0%</c:formatCode>
                <c:ptCount val="19"/>
                <c:pt idx="0">
                  <c:v>0.23965920021987083</c:v>
                </c:pt>
                <c:pt idx="1">
                  <c:v>1.4841280747560808E-2</c:v>
                </c:pt>
                <c:pt idx="2">
                  <c:v>9.7979936787137553E-2</c:v>
                </c:pt>
                <c:pt idx="3">
                  <c:v>3.9851587192524388E-3</c:v>
                </c:pt>
                <c:pt idx="4">
                  <c:v>3.9851587192524393E-2</c:v>
                </c:pt>
                <c:pt idx="5">
                  <c:v>2.3223855984609042E-2</c:v>
                </c:pt>
                <c:pt idx="6">
                  <c:v>6.8572213824378184E-2</c:v>
                </c:pt>
                <c:pt idx="7">
                  <c:v>6.3350281709495665E-2</c:v>
                </c:pt>
                <c:pt idx="8">
                  <c:v>3.6690944070358666E-2</c:v>
                </c:pt>
                <c:pt idx="9">
                  <c:v>1.0993541294489488E-3</c:v>
                </c:pt>
                <c:pt idx="10">
                  <c:v>1.1543218359213962E-2</c:v>
                </c:pt>
                <c:pt idx="11">
                  <c:v>1.2092895423938436E-2</c:v>
                </c:pt>
                <c:pt idx="12">
                  <c:v>2.4735467912601346E-2</c:v>
                </c:pt>
                <c:pt idx="13">
                  <c:v>8.7398653291191425E-2</c:v>
                </c:pt>
                <c:pt idx="14">
                  <c:v>4.012642572488663E-2</c:v>
                </c:pt>
                <c:pt idx="15">
                  <c:v>6.0464477119692182E-2</c:v>
                </c:pt>
                <c:pt idx="16">
                  <c:v>6.9396729421464895E-2</c:v>
                </c:pt>
                <c:pt idx="17">
                  <c:v>5.6341899134258622E-3</c:v>
                </c:pt>
                <c:pt idx="18">
                  <c:v>3.5041912876185244E-2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44E8-81E9-68B04BA3C1E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B-44E8-81E9-68B04BA3C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12.6'!$Y$44:$Y$60</c:f>
              <c:numCache>
                <c:formatCode>#,##0</c:formatCode>
                <c:ptCount val="17"/>
                <c:pt idx="0">
                  <c:v>11</c:v>
                </c:pt>
                <c:pt idx="1">
                  <c:v>110</c:v>
                </c:pt>
                <c:pt idx="2">
                  <c:v>242</c:v>
                </c:pt>
                <c:pt idx="3">
                  <c:v>327</c:v>
                </c:pt>
                <c:pt idx="4">
                  <c:v>567</c:v>
                </c:pt>
                <c:pt idx="5">
                  <c:v>452</c:v>
                </c:pt>
                <c:pt idx="6">
                  <c:v>370</c:v>
                </c:pt>
                <c:pt idx="7">
                  <c:v>285</c:v>
                </c:pt>
                <c:pt idx="8">
                  <c:v>289</c:v>
                </c:pt>
                <c:pt idx="9">
                  <c:v>281</c:v>
                </c:pt>
                <c:pt idx="10">
                  <c:v>303</c:v>
                </c:pt>
                <c:pt idx="11">
                  <c:v>284</c:v>
                </c:pt>
                <c:pt idx="12">
                  <c:v>171</c:v>
                </c:pt>
                <c:pt idx="13">
                  <c:v>77</c:v>
                </c:pt>
                <c:pt idx="14">
                  <c:v>31</c:v>
                </c:pt>
                <c:pt idx="15">
                  <c:v>17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CAD-83EA-2E6C598B44DB}"/>
            </c:ext>
          </c:extLst>
        </c:ser>
        <c:ser>
          <c:idx val="1"/>
          <c:order val="1"/>
          <c:tx>
            <c:strRef>
              <c:f>'Table 12.6'!$S$62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12.6'!$Y$63:$Y$79</c:f>
              <c:numCache>
                <c:formatCode>#,##0</c:formatCode>
                <c:ptCount val="17"/>
                <c:pt idx="0">
                  <c:v>22</c:v>
                </c:pt>
                <c:pt idx="1">
                  <c:v>105</c:v>
                </c:pt>
                <c:pt idx="2">
                  <c:v>194</c:v>
                </c:pt>
                <c:pt idx="3">
                  <c:v>256</c:v>
                </c:pt>
                <c:pt idx="4">
                  <c:v>318</c:v>
                </c:pt>
                <c:pt idx="5">
                  <c:v>261</c:v>
                </c:pt>
                <c:pt idx="6">
                  <c:v>297</c:v>
                </c:pt>
                <c:pt idx="7">
                  <c:v>243</c:v>
                </c:pt>
                <c:pt idx="8">
                  <c:v>277</c:v>
                </c:pt>
                <c:pt idx="9">
                  <c:v>324</c:v>
                </c:pt>
                <c:pt idx="10">
                  <c:v>278</c:v>
                </c:pt>
                <c:pt idx="11">
                  <c:v>243</c:v>
                </c:pt>
                <c:pt idx="12">
                  <c:v>128</c:v>
                </c:pt>
                <c:pt idx="13">
                  <c:v>33</c:v>
                </c:pt>
                <c:pt idx="14">
                  <c:v>25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3-4CAD-83EA-2E6C598B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12.6'!$Y$83:$Y$90</c:f>
              <c:numCache>
                <c:formatCode>#,##0</c:formatCode>
                <c:ptCount val="8"/>
                <c:pt idx="0">
                  <c:v>307</c:v>
                </c:pt>
                <c:pt idx="1">
                  <c:v>114</c:v>
                </c:pt>
                <c:pt idx="2">
                  <c:v>346</c:v>
                </c:pt>
                <c:pt idx="3">
                  <c:v>89</c:v>
                </c:pt>
                <c:pt idx="4">
                  <c:v>44</c:v>
                </c:pt>
                <c:pt idx="5">
                  <c:v>53</c:v>
                </c:pt>
                <c:pt idx="6">
                  <c:v>300</c:v>
                </c:pt>
                <c:pt idx="7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4447-8F9F-9D6B0AC3077F}"/>
            </c:ext>
          </c:extLst>
        </c:ser>
        <c:ser>
          <c:idx val="1"/>
          <c:order val="1"/>
          <c:tx>
            <c:strRef>
              <c:f>'Table 12.6'!$S$92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12.6'!$Y$93:$Y$100</c:f>
              <c:numCache>
                <c:formatCode>#,##0</c:formatCode>
                <c:ptCount val="8"/>
                <c:pt idx="0">
                  <c:v>155</c:v>
                </c:pt>
                <c:pt idx="1">
                  <c:v>225</c:v>
                </c:pt>
                <c:pt idx="2">
                  <c:v>81</c:v>
                </c:pt>
                <c:pt idx="3">
                  <c:v>320</c:v>
                </c:pt>
                <c:pt idx="4">
                  <c:v>247</c:v>
                </c:pt>
                <c:pt idx="5">
                  <c:v>202</c:v>
                </c:pt>
                <c:pt idx="6">
                  <c:v>34</c:v>
                </c:pt>
                <c:pt idx="7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3-4447-8F9F-9D6B0AC3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12.6'!$S$1</c:f>
              <c:strCache>
                <c:ptCount val="1"/>
                <c:pt idx="0">
                  <c:v>Circular Head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12.6'!$U$8:$Y$8</c:f>
              <c:numCache>
                <c:formatCode>#,##0</c:formatCode>
                <c:ptCount val="5"/>
                <c:pt idx="1">
                  <c:v>35592</c:v>
                </c:pt>
                <c:pt idx="2">
                  <c:v>36690.5</c:v>
                </c:pt>
                <c:pt idx="3">
                  <c:v>38363.89</c:v>
                </c:pt>
                <c:pt idx="4">
                  <c:v>39896.239999999998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370-B306-F3A29CEBAC83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4-4370-B306-F3A29CEB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12.6'!$S$4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12.6'!$V$4:$Z$4</c:f>
              <c:numCache>
                <c:formatCode>#,##0</c:formatCode>
                <c:ptCount val="5"/>
                <c:pt idx="0">
                  <c:v>6546</c:v>
                </c:pt>
                <c:pt idx="1">
                  <c:v>6680</c:v>
                </c:pt>
                <c:pt idx="2">
                  <c:v>6760</c:v>
                </c:pt>
                <c:pt idx="3">
                  <c:v>6859</c:v>
                </c:pt>
                <c:pt idx="4">
                  <c:v>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E-42F0-87EE-FFC373444B96}"/>
            </c:ext>
          </c:extLst>
        </c:ser>
        <c:ser>
          <c:idx val="1"/>
          <c:order val="1"/>
          <c:tx>
            <c:strRef>
              <c:f>'Table 12.6'!$S$7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12.6'!$V$7:$Z$7</c:f>
              <c:numCache>
                <c:formatCode>#,##0</c:formatCode>
                <c:ptCount val="5"/>
                <c:pt idx="0">
                  <c:v>4514</c:v>
                </c:pt>
                <c:pt idx="1">
                  <c:v>4568</c:v>
                </c:pt>
                <c:pt idx="2">
                  <c:v>4710</c:v>
                </c:pt>
                <c:pt idx="3">
                  <c:v>4679</c:v>
                </c:pt>
                <c:pt idx="4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E-42F0-87EE-FFC373444B96}"/>
            </c:ext>
          </c:extLst>
        </c:ser>
        <c:ser>
          <c:idx val="2"/>
          <c:order val="2"/>
          <c:tx>
            <c:strRef>
              <c:f>'Table 12.6'!$S$11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12.6'!$V$11:$Z$11</c:f>
              <c:numCache>
                <c:formatCode>#,##0</c:formatCode>
                <c:ptCount val="5"/>
                <c:pt idx="0">
                  <c:v>5429</c:v>
                </c:pt>
                <c:pt idx="1">
                  <c:v>5624</c:v>
                </c:pt>
                <c:pt idx="2">
                  <c:v>5621</c:v>
                </c:pt>
                <c:pt idx="3">
                  <c:v>5750</c:v>
                </c:pt>
                <c:pt idx="4">
                  <c:v>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E-42F0-87EE-FFC373444B96}"/>
            </c:ext>
          </c:extLst>
        </c:ser>
        <c:ser>
          <c:idx val="3"/>
          <c:order val="3"/>
          <c:tx>
            <c:strRef>
              <c:f>'Table 12.6'!$S$12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12.6'!$V$12:$Z$12</c:f>
              <c:numCache>
                <c:formatCode>#,##0</c:formatCode>
                <c:ptCount val="5"/>
                <c:pt idx="0">
                  <c:v>1112</c:v>
                </c:pt>
                <c:pt idx="1">
                  <c:v>1063</c:v>
                </c:pt>
                <c:pt idx="2">
                  <c:v>1134</c:v>
                </c:pt>
                <c:pt idx="3">
                  <c:v>1109</c:v>
                </c:pt>
                <c:pt idx="4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E-42F0-87EE-FFC37344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12.6'!$S$1</c:f>
              <c:strCache>
                <c:ptCount val="1"/>
                <c:pt idx="0">
                  <c:v>Circular Head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12.6'!$S$15:$S$33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12.6'!$AB$15:$AB$33</c:f>
              <c:numCache>
                <c:formatCode>0.0%</c:formatCode>
                <c:ptCount val="19"/>
                <c:pt idx="0">
                  <c:v>0.23965920021987083</c:v>
                </c:pt>
                <c:pt idx="1">
                  <c:v>1.4841280747560808E-2</c:v>
                </c:pt>
                <c:pt idx="2">
                  <c:v>9.7979936787137553E-2</c:v>
                </c:pt>
                <c:pt idx="3">
                  <c:v>3.9851587192524388E-3</c:v>
                </c:pt>
                <c:pt idx="4">
                  <c:v>3.9851587192524393E-2</c:v>
                </c:pt>
                <c:pt idx="5">
                  <c:v>2.3223855984609042E-2</c:v>
                </c:pt>
                <c:pt idx="6">
                  <c:v>6.8572213824378184E-2</c:v>
                </c:pt>
                <c:pt idx="7">
                  <c:v>6.3350281709495665E-2</c:v>
                </c:pt>
                <c:pt idx="8">
                  <c:v>3.6690944070358666E-2</c:v>
                </c:pt>
                <c:pt idx="9">
                  <c:v>1.0993541294489488E-3</c:v>
                </c:pt>
                <c:pt idx="10">
                  <c:v>1.1543218359213962E-2</c:v>
                </c:pt>
                <c:pt idx="11">
                  <c:v>1.2092895423938436E-2</c:v>
                </c:pt>
                <c:pt idx="12">
                  <c:v>2.4735467912601346E-2</c:v>
                </c:pt>
                <c:pt idx="13">
                  <c:v>8.7398653291191425E-2</c:v>
                </c:pt>
                <c:pt idx="14">
                  <c:v>4.012642572488663E-2</c:v>
                </c:pt>
                <c:pt idx="15">
                  <c:v>6.0464477119692182E-2</c:v>
                </c:pt>
                <c:pt idx="16">
                  <c:v>6.9396729421464895E-2</c:v>
                </c:pt>
                <c:pt idx="17">
                  <c:v>5.6341899134258622E-3</c:v>
                </c:pt>
                <c:pt idx="18">
                  <c:v>3.5041912876185244E-2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B-43B8-9A4D-0E0B377DD945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B-43B8-9A4D-0E0B377D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12.6'!$S$43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12.6'!$Z$44:$Z$60</c:f>
              <c:numCache>
                <c:formatCode>#,##0</c:formatCode>
                <c:ptCount val="17"/>
                <c:pt idx="0">
                  <c:v>11</c:v>
                </c:pt>
                <c:pt idx="1">
                  <c:v>130</c:v>
                </c:pt>
                <c:pt idx="2">
                  <c:v>241</c:v>
                </c:pt>
                <c:pt idx="3">
                  <c:v>304</c:v>
                </c:pt>
                <c:pt idx="4">
                  <c:v>557</c:v>
                </c:pt>
                <c:pt idx="5">
                  <c:v>498</c:v>
                </c:pt>
                <c:pt idx="6">
                  <c:v>351</c:v>
                </c:pt>
                <c:pt idx="7">
                  <c:v>299</c:v>
                </c:pt>
                <c:pt idx="8">
                  <c:v>303</c:v>
                </c:pt>
                <c:pt idx="9">
                  <c:v>284</c:v>
                </c:pt>
                <c:pt idx="10">
                  <c:v>300</c:v>
                </c:pt>
                <c:pt idx="11">
                  <c:v>307</c:v>
                </c:pt>
                <c:pt idx="12">
                  <c:v>163</c:v>
                </c:pt>
                <c:pt idx="13">
                  <c:v>83</c:v>
                </c:pt>
                <c:pt idx="14">
                  <c:v>29</c:v>
                </c:pt>
                <c:pt idx="15">
                  <c:v>9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E-47E4-A47B-E398A5D7EDF1}"/>
            </c:ext>
          </c:extLst>
        </c:ser>
        <c:ser>
          <c:idx val="1"/>
          <c:order val="1"/>
          <c:tx>
            <c:strRef>
              <c:f>'Table 12.6'!$S$62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12.6'!$S$63:$S$79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12.6'!$Z$63:$Z$79</c:f>
              <c:numCache>
                <c:formatCode>#,##0</c:formatCode>
                <c:ptCount val="17"/>
                <c:pt idx="0">
                  <c:v>24</c:v>
                </c:pt>
                <c:pt idx="1">
                  <c:v>146</c:v>
                </c:pt>
                <c:pt idx="2">
                  <c:v>212</c:v>
                </c:pt>
                <c:pt idx="3">
                  <c:v>277</c:v>
                </c:pt>
                <c:pt idx="4">
                  <c:v>350</c:v>
                </c:pt>
                <c:pt idx="5">
                  <c:v>338</c:v>
                </c:pt>
                <c:pt idx="6">
                  <c:v>329</c:v>
                </c:pt>
                <c:pt idx="7">
                  <c:v>299</c:v>
                </c:pt>
                <c:pt idx="8">
                  <c:v>269</c:v>
                </c:pt>
                <c:pt idx="9">
                  <c:v>326</c:v>
                </c:pt>
                <c:pt idx="10">
                  <c:v>297</c:v>
                </c:pt>
                <c:pt idx="11">
                  <c:v>300</c:v>
                </c:pt>
                <c:pt idx="12">
                  <c:v>138</c:v>
                </c:pt>
                <c:pt idx="13">
                  <c:v>38</c:v>
                </c:pt>
                <c:pt idx="14">
                  <c:v>27</c:v>
                </c:pt>
                <c:pt idx="15">
                  <c:v>9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E-47E4-A47B-E398A5D7E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12.6'!$S$82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12.6'!$Z$83:$Z$90</c:f>
              <c:numCache>
                <c:formatCode>#,##0</c:formatCode>
                <c:ptCount val="8"/>
                <c:pt idx="0">
                  <c:v>317</c:v>
                </c:pt>
                <c:pt idx="1">
                  <c:v>119</c:v>
                </c:pt>
                <c:pt idx="2">
                  <c:v>371</c:v>
                </c:pt>
                <c:pt idx="3">
                  <c:v>88</c:v>
                </c:pt>
                <c:pt idx="4">
                  <c:v>41</c:v>
                </c:pt>
                <c:pt idx="5">
                  <c:v>60</c:v>
                </c:pt>
                <c:pt idx="6">
                  <c:v>309</c:v>
                </c:pt>
                <c:pt idx="7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6-46E4-B071-843E3FF97D14}"/>
            </c:ext>
          </c:extLst>
        </c:ser>
        <c:ser>
          <c:idx val="1"/>
          <c:order val="1"/>
          <c:tx>
            <c:strRef>
              <c:f>'Table 12.6'!$S$92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12.6'!$S$83:$S$90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12.6'!$Z$93:$Z$100</c:f>
              <c:numCache>
                <c:formatCode>#,##0</c:formatCode>
                <c:ptCount val="8"/>
                <c:pt idx="0">
                  <c:v>152</c:v>
                </c:pt>
                <c:pt idx="1">
                  <c:v>239</c:v>
                </c:pt>
                <c:pt idx="2">
                  <c:v>73</c:v>
                </c:pt>
                <c:pt idx="3">
                  <c:v>365</c:v>
                </c:pt>
                <c:pt idx="4">
                  <c:v>254</c:v>
                </c:pt>
                <c:pt idx="5">
                  <c:v>212</c:v>
                </c:pt>
                <c:pt idx="6">
                  <c:v>34</c:v>
                </c:pt>
                <c:pt idx="7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6-46E4-B071-843E3FF9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12.1'!$V$4:$Z$4</c:f>
              <c:numCache>
                <c:formatCode>#,##0</c:formatCode>
                <c:ptCount val="5"/>
                <c:pt idx="0">
                  <c:v>3621</c:v>
                </c:pt>
                <c:pt idx="1">
                  <c:v>3664</c:v>
                </c:pt>
                <c:pt idx="2">
                  <c:v>3898</c:v>
                </c:pt>
                <c:pt idx="3">
                  <c:v>4349</c:v>
                </c:pt>
                <c:pt idx="4">
                  <c:v>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E-4C5C-8EE0-1EB77E9CC0DB}"/>
            </c:ext>
          </c:extLst>
        </c:ser>
        <c:ser>
          <c:idx val="1"/>
          <c:order val="1"/>
          <c:tx>
            <c:strRef>
              <c:f>'Table 12.1'!$S$7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12.1'!$V$7:$Z$7</c:f>
              <c:numCache>
                <c:formatCode>#,##0</c:formatCode>
                <c:ptCount val="5"/>
                <c:pt idx="0">
                  <c:v>2677</c:v>
                </c:pt>
                <c:pt idx="1">
                  <c:v>2683</c:v>
                </c:pt>
                <c:pt idx="2">
                  <c:v>2836</c:v>
                </c:pt>
                <c:pt idx="3">
                  <c:v>3008</c:v>
                </c:pt>
                <c:pt idx="4">
                  <c:v>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E-4C5C-8EE0-1EB77E9CC0DB}"/>
            </c:ext>
          </c:extLst>
        </c:ser>
        <c:ser>
          <c:idx val="2"/>
          <c:order val="2"/>
          <c:tx>
            <c:strRef>
              <c:f>'Table 12.1'!$S$11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12.1'!$V$11:$Z$11</c:f>
              <c:numCache>
                <c:formatCode>#,##0</c:formatCode>
                <c:ptCount val="5"/>
                <c:pt idx="0">
                  <c:v>2888</c:v>
                </c:pt>
                <c:pt idx="1">
                  <c:v>2947</c:v>
                </c:pt>
                <c:pt idx="2">
                  <c:v>3119</c:v>
                </c:pt>
                <c:pt idx="3">
                  <c:v>3505</c:v>
                </c:pt>
                <c:pt idx="4">
                  <c:v>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E-4C5C-8EE0-1EB77E9CC0DB}"/>
            </c:ext>
          </c:extLst>
        </c:ser>
        <c:ser>
          <c:idx val="3"/>
          <c:order val="3"/>
          <c:tx>
            <c:strRef>
              <c:f>'Table 12.1'!$S$12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12.1'!$V$12:$Z$12</c:f>
              <c:numCache>
                <c:formatCode>#,##0</c:formatCode>
                <c:ptCount val="5"/>
                <c:pt idx="0">
                  <c:v>727</c:v>
                </c:pt>
                <c:pt idx="1">
                  <c:v>716</c:v>
                </c:pt>
                <c:pt idx="2">
                  <c:v>782</c:v>
                </c:pt>
                <c:pt idx="3">
                  <c:v>844</c:v>
                </c:pt>
                <c:pt idx="4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E-4C5C-8EE0-1EB77E9C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12.6'!$S$1</c:f>
              <c:strCache>
                <c:ptCount val="1"/>
                <c:pt idx="0">
                  <c:v>Circular Head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12.6'!$V$8:$Z$8</c:f>
              <c:numCache>
                <c:formatCode>#,##0</c:formatCode>
                <c:ptCount val="5"/>
                <c:pt idx="0">
                  <c:v>35592</c:v>
                </c:pt>
                <c:pt idx="1">
                  <c:v>36690.5</c:v>
                </c:pt>
                <c:pt idx="2">
                  <c:v>38363.89</c:v>
                </c:pt>
                <c:pt idx="3">
                  <c:v>39896.239999999998</c:v>
                </c:pt>
                <c:pt idx="4">
                  <c:v>40457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4-48A7-A56A-7B98FF540B1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12.6'!$V$2:$Z$2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4-48A7-A56A-7B98FF54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12.7'!$U$4:$Y$4</c:f>
              <c:numCache>
                <c:formatCode>#,##0</c:formatCode>
                <c:ptCount val="5"/>
                <c:pt idx="1">
                  <c:v>42260</c:v>
                </c:pt>
                <c:pt idx="2">
                  <c:v>43890</c:v>
                </c:pt>
                <c:pt idx="3">
                  <c:v>44514</c:v>
                </c:pt>
                <c:pt idx="4">
                  <c:v>47758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4-407B-A43C-31BAC7036C6B}"/>
            </c:ext>
          </c:extLst>
        </c:ser>
        <c:ser>
          <c:idx val="1"/>
          <c:order val="1"/>
          <c:tx>
            <c:strRef>
              <c:f>'Table 12.7'!$S$7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12.7'!$U$7:$Y$7</c:f>
              <c:numCache>
                <c:formatCode>#,##0</c:formatCode>
                <c:ptCount val="5"/>
                <c:pt idx="1">
                  <c:v>30764</c:v>
                </c:pt>
                <c:pt idx="2">
                  <c:v>31868</c:v>
                </c:pt>
                <c:pt idx="3">
                  <c:v>32575</c:v>
                </c:pt>
                <c:pt idx="4">
                  <c:v>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4-407B-A43C-31BAC7036C6B}"/>
            </c:ext>
          </c:extLst>
        </c:ser>
        <c:ser>
          <c:idx val="2"/>
          <c:order val="2"/>
          <c:tx>
            <c:strRef>
              <c:f>'Table 12.7'!$S$11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12.7'!$U$11:$Y$11</c:f>
              <c:numCache>
                <c:formatCode>#,##0</c:formatCode>
                <c:ptCount val="5"/>
                <c:pt idx="1">
                  <c:v>37980</c:v>
                </c:pt>
                <c:pt idx="2">
                  <c:v>39475</c:v>
                </c:pt>
                <c:pt idx="3">
                  <c:v>39944</c:v>
                </c:pt>
                <c:pt idx="4">
                  <c:v>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4-407B-A43C-31BAC7036C6B}"/>
            </c:ext>
          </c:extLst>
        </c:ser>
        <c:ser>
          <c:idx val="3"/>
          <c:order val="3"/>
          <c:tx>
            <c:strRef>
              <c:f>'Table 12.7'!$S$12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12.7'!$U$2:$Y$2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12.7'!$U$12:$Y$12</c:f>
              <c:numCache>
                <c:formatCode>#,##0</c:formatCode>
                <c:ptCount val="5"/>
                <c:pt idx="1">
                  <c:v>4277</c:v>
                </c:pt>
                <c:pt idx="2">
                  <c:v>4415</c:v>
                </c:pt>
                <c:pt idx="3">
                  <c:v>4564</c:v>
                </c:pt>
                <c:pt idx="4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4-407B-A43C-31BAC703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12.7'!$S$1</c:f>
              <c:strCache>
                <c:ptCount val="1"/>
                <c:pt idx="0">
                  <c:v>Clarence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12.7'!$AB$15:$AB$33</c:f>
              <c:numCache>
                <c:formatCode>0.0%</c:formatCode>
                <c:ptCount val="19"/>
                <c:pt idx="0">
                  <c:v>2.624956444306787E-2</c:v>
                </c:pt>
                <c:pt idx="1">
                  <c:v>2.0906732742266444E-3</c:v>
                </c:pt>
                <c:pt idx="2">
                  <c:v>4.4407448991443728E-2</c:v>
                </c:pt>
                <c:pt idx="3">
                  <c:v>1.4983158465290951E-2</c:v>
                </c:pt>
                <c:pt idx="4">
                  <c:v>7.2592822021758485E-2</c:v>
                </c:pt>
                <c:pt idx="5">
                  <c:v>2.2416663440319021E-2</c:v>
                </c:pt>
                <c:pt idx="6">
                  <c:v>8.9918308877618175E-2</c:v>
                </c:pt>
                <c:pt idx="7">
                  <c:v>7.4683495295985128E-2</c:v>
                </c:pt>
                <c:pt idx="8">
                  <c:v>3.474776414108173E-2</c:v>
                </c:pt>
                <c:pt idx="9">
                  <c:v>1.0550156800495567E-2</c:v>
                </c:pt>
                <c:pt idx="10">
                  <c:v>3.7632118936079602E-2</c:v>
                </c:pt>
                <c:pt idx="11">
                  <c:v>1.4518564404351697E-2</c:v>
                </c:pt>
                <c:pt idx="12">
                  <c:v>6.3804251035657594E-2</c:v>
                </c:pt>
                <c:pt idx="13">
                  <c:v>6.6862828603507687E-2</c:v>
                </c:pt>
                <c:pt idx="14">
                  <c:v>9.094428742885903E-2</c:v>
                </c:pt>
                <c:pt idx="15">
                  <c:v>9.9655426071470057E-2</c:v>
                </c:pt>
                <c:pt idx="16">
                  <c:v>0.14669557474156955</c:v>
                </c:pt>
                <c:pt idx="17">
                  <c:v>2.6830307019241939E-2</c:v>
                </c:pt>
                <c:pt idx="18">
                  <c:v>3.9703434124433779E-2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C-4889-B0DA-BEABE209453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C-4889-B0DA-BEABE209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12.7'!$Y$44:$Y$60</c:f>
              <c:numCache>
                <c:formatCode>#,##0</c:formatCode>
                <c:ptCount val="17"/>
                <c:pt idx="0">
                  <c:v>17</c:v>
                </c:pt>
                <c:pt idx="1">
                  <c:v>404</c:v>
                </c:pt>
                <c:pt idx="2">
                  <c:v>1213</c:v>
                </c:pt>
                <c:pt idx="3">
                  <c:v>1840</c:v>
                </c:pt>
                <c:pt idx="4">
                  <c:v>3338</c:v>
                </c:pt>
                <c:pt idx="5">
                  <c:v>3149</c:v>
                </c:pt>
                <c:pt idx="6">
                  <c:v>2680</c:v>
                </c:pt>
                <c:pt idx="7">
                  <c:v>2133</c:v>
                </c:pt>
                <c:pt idx="8">
                  <c:v>2032</c:v>
                </c:pt>
                <c:pt idx="9">
                  <c:v>1967</c:v>
                </c:pt>
                <c:pt idx="10">
                  <c:v>1846</c:v>
                </c:pt>
                <c:pt idx="11">
                  <c:v>1636</c:v>
                </c:pt>
                <c:pt idx="12">
                  <c:v>826</c:v>
                </c:pt>
                <c:pt idx="13">
                  <c:v>392</c:v>
                </c:pt>
                <c:pt idx="14">
                  <c:v>126</c:v>
                </c:pt>
                <c:pt idx="15">
                  <c:v>47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C-4AD4-8263-EFE47A8C24AB}"/>
            </c:ext>
          </c:extLst>
        </c:ser>
        <c:ser>
          <c:idx val="1"/>
          <c:order val="1"/>
          <c:tx>
            <c:strRef>
              <c:f>'Table 12.7'!$S$62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12.7'!$Y$63:$Y$79</c:f>
              <c:numCache>
                <c:formatCode>#,##0</c:formatCode>
                <c:ptCount val="17"/>
                <c:pt idx="0">
                  <c:v>27</c:v>
                </c:pt>
                <c:pt idx="1">
                  <c:v>550</c:v>
                </c:pt>
                <c:pt idx="2">
                  <c:v>1298</c:v>
                </c:pt>
                <c:pt idx="3">
                  <c:v>2004</c:v>
                </c:pt>
                <c:pt idx="4">
                  <c:v>3001</c:v>
                </c:pt>
                <c:pt idx="5">
                  <c:v>3100</c:v>
                </c:pt>
                <c:pt idx="6">
                  <c:v>2657</c:v>
                </c:pt>
                <c:pt idx="7">
                  <c:v>2189</c:v>
                </c:pt>
                <c:pt idx="8">
                  <c:v>2242</c:v>
                </c:pt>
                <c:pt idx="9">
                  <c:v>2090</c:v>
                </c:pt>
                <c:pt idx="10">
                  <c:v>2086</c:v>
                </c:pt>
                <c:pt idx="11">
                  <c:v>1632</c:v>
                </c:pt>
                <c:pt idx="12">
                  <c:v>725</c:v>
                </c:pt>
                <c:pt idx="13">
                  <c:v>255</c:v>
                </c:pt>
                <c:pt idx="14">
                  <c:v>82</c:v>
                </c:pt>
                <c:pt idx="15">
                  <c:v>47</c:v>
                </c:pt>
                <c:pt idx="1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C-4AD4-8263-EFE47A8C2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12.7'!$Y$83:$Y$90</c:f>
              <c:numCache>
                <c:formatCode>#,##0</c:formatCode>
                <c:ptCount val="8"/>
                <c:pt idx="0">
                  <c:v>2210</c:v>
                </c:pt>
                <c:pt idx="1">
                  <c:v>2698</c:v>
                </c:pt>
                <c:pt idx="2">
                  <c:v>3114</c:v>
                </c:pt>
                <c:pt idx="3">
                  <c:v>1436</c:v>
                </c:pt>
                <c:pt idx="4">
                  <c:v>1031</c:v>
                </c:pt>
                <c:pt idx="5">
                  <c:v>983</c:v>
                </c:pt>
                <c:pt idx="6">
                  <c:v>874</c:v>
                </c:pt>
                <c:pt idx="7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A-4908-838C-E4536D097D59}"/>
            </c:ext>
          </c:extLst>
        </c:ser>
        <c:ser>
          <c:idx val="1"/>
          <c:order val="1"/>
          <c:tx>
            <c:strRef>
              <c:f>'Table 12.7'!$S$92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12.7'!$Y$93:$Y$100</c:f>
              <c:numCache>
                <c:formatCode>#,##0</c:formatCode>
                <c:ptCount val="8"/>
                <c:pt idx="0">
                  <c:v>1614</c:v>
                </c:pt>
                <c:pt idx="1">
                  <c:v>3983</c:v>
                </c:pt>
                <c:pt idx="2">
                  <c:v>565</c:v>
                </c:pt>
                <c:pt idx="3">
                  <c:v>2711</c:v>
                </c:pt>
                <c:pt idx="4">
                  <c:v>3302</c:v>
                </c:pt>
                <c:pt idx="5">
                  <c:v>1552</c:v>
                </c:pt>
                <c:pt idx="6">
                  <c:v>95</c:v>
                </c:pt>
                <c:pt idx="7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A-4908-838C-E4536D09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12.7'!$S$1</c:f>
              <c:strCache>
                <c:ptCount val="1"/>
                <c:pt idx="0">
                  <c:v>Clarence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12.7'!$U$8:$Y$8</c:f>
              <c:numCache>
                <c:formatCode>#,##0</c:formatCode>
                <c:ptCount val="5"/>
                <c:pt idx="1">
                  <c:v>43515.9</c:v>
                </c:pt>
                <c:pt idx="2">
                  <c:v>45251</c:v>
                </c:pt>
                <c:pt idx="3">
                  <c:v>45172.24</c:v>
                </c:pt>
                <c:pt idx="4">
                  <c:v>46495.69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1-40F6-AF15-4A19491284EB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1-40F6-AF15-4A194912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12.7'!$S$4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12.7'!$V$4:$Z$4</c:f>
              <c:numCache>
                <c:formatCode>#,##0</c:formatCode>
                <c:ptCount val="5"/>
                <c:pt idx="0">
                  <c:v>42260</c:v>
                </c:pt>
                <c:pt idx="1">
                  <c:v>43890</c:v>
                </c:pt>
                <c:pt idx="2">
                  <c:v>44514</c:v>
                </c:pt>
                <c:pt idx="3">
                  <c:v>47758</c:v>
                </c:pt>
                <c:pt idx="4">
                  <c:v>51660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4-492B-B661-7CE9893E5EF0}"/>
            </c:ext>
          </c:extLst>
        </c:ser>
        <c:ser>
          <c:idx val="1"/>
          <c:order val="1"/>
          <c:tx>
            <c:strRef>
              <c:f>'Table 12.7'!$S$7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12.7'!$V$7:$Z$7</c:f>
              <c:numCache>
                <c:formatCode>#,##0</c:formatCode>
                <c:ptCount val="5"/>
                <c:pt idx="0">
                  <c:v>30764</c:v>
                </c:pt>
                <c:pt idx="1">
                  <c:v>31868</c:v>
                </c:pt>
                <c:pt idx="2">
                  <c:v>32575</c:v>
                </c:pt>
                <c:pt idx="3">
                  <c:v>33403</c:v>
                </c:pt>
                <c:pt idx="4">
                  <c:v>34559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4-492B-B661-7CE9893E5EF0}"/>
            </c:ext>
          </c:extLst>
        </c:ser>
        <c:ser>
          <c:idx val="2"/>
          <c:order val="2"/>
          <c:tx>
            <c:strRef>
              <c:f>'Table 12.7'!$S$11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12.7'!$V$11:$Z$11</c:f>
              <c:numCache>
                <c:formatCode>#,##0</c:formatCode>
                <c:ptCount val="5"/>
                <c:pt idx="0">
                  <c:v>37980</c:v>
                </c:pt>
                <c:pt idx="1">
                  <c:v>39475</c:v>
                </c:pt>
                <c:pt idx="2">
                  <c:v>39944</c:v>
                </c:pt>
                <c:pt idx="3">
                  <c:v>42973</c:v>
                </c:pt>
                <c:pt idx="4">
                  <c:v>46739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4-492B-B661-7CE9893E5EF0}"/>
            </c:ext>
          </c:extLst>
        </c:ser>
        <c:ser>
          <c:idx val="3"/>
          <c:order val="3"/>
          <c:tx>
            <c:strRef>
              <c:f>'Table 12.7'!$S$12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12.7'!$V$12:$Z$12</c:f>
              <c:numCache>
                <c:formatCode>#,##0</c:formatCode>
                <c:ptCount val="5"/>
                <c:pt idx="0">
                  <c:v>4277</c:v>
                </c:pt>
                <c:pt idx="1">
                  <c:v>4415</c:v>
                </c:pt>
                <c:pt idx="2">
                  <c:v>4564</c:v>
                </c:pt>
                <c:pt idx="3">
                  <c:v>4785</c:v>
                </c:pt>
                <c:pt idx="4">
                  <c:v>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4-492B-B661-7CE9893E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12.7'!$S$1</c:f>
              <c:strCache>
                <c:ptCount val="1"/>
                <c:pt idx="0">
                  <c:v>Clarence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12.7'!$S$15:$S$33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12.7'!$AB$15:$AB$33</c:f>
              <c:numCache>
                <c:formatCode>0.0%</c:formatCode>
                <c:ptCount val="19"/>
                <c:pt idx="0">
                  <c:v>2.624956444306787E-2</c:v>
                </c:pt>
                <c:pt idx="1">
                  <c:v>2.0906732742266444E-3</c:v>
                </c:pt>
                <c:pt idx="2">
                  <c:v>4.4407448991443728E-2</c:v>
                </c:pt>
                <c:pt idx="3">
                  <c:v>1.4983158465290951E-2</c:v>
                </c:pt>
                <c:pt idx="4">
                  <c:v>7.2592822021758485E-2</c:v>
                </c:pt>
                <c:pt idx="5">
                  <c:v>2.2416663440319021E-2</c:v>
                </c:pt>
                <c:pt idx="6">
                  <c:v>8.9918308877618175E-2</c:v>
                </c:pt>
                <c:pt idx="7">
                  <c:v>7.4683495295985128E-2</c:v>
                </c:pt>
                <c:pt idx="8">
                  <c:v>3.474776414108173E-2</c:v>
                </c:pt>
                <c:pt idx="9">
                  <c:v>1.0550156800495567E-2</c:v>
                </c:pt>
                <c:pt idx="10">
                  <c:v>3.7632118936079602E-2</c:v>
                </c:pt>
                <c:pt idx="11">
                  <c:v>1.4518564404351697E-2</c:v>
                </c:pt>
                <c:pt idx="12">
                  <c:v>6.3804251035657594E-2</c:v>
                </c:pt>
                <c:pt idx="13">
                  <c:v>6.6862828603507687E-2</c:v>
                </c:pt>
                <c:pt idx="14">
                  <c:v>9.094428742885903E-2</c:v>
                </c:pt>
                <c:pt idx="15">
                  <c:v>9.9655426071470057E-2</c:v>
                </c:pt>
                <c:pt idx="16">
                  <c:v>0.14669557474156955</c:v>
                </c:pt>
                <c:pt idx="17">
                  <c:v>2.6830307019241939E-2</c:v>
                </c:pt>
                <c:pt idx="18">
                  <c:v>3.9703434124433779E-2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9-4D93-AC00-B9B7C669BD8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9-4D93-AC00-B9B7C669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12.7'!$S$43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12.7'!$Z$44:$Z$60</c:f>
              <c:numCache>
                <c:formatCode>#,##0</c:formatCode>
                <c:ptCount val="17"/>
                <c:pt idx="0">
                  <c:v>31</c:v>
                </c:pt>
                <c:pt idx="1">
                  <c:v>528</c:v>
                </c:pt>
                <c:pt idx="2">
                  <c:v>1206</c:v>
                </c:pt>
                <c:pt idx="3">
                  <c:v>2153</c:v>
                </c:pt>
                <c:pt idx="4">
                  <c:v>3487</c:v>
                </c:pt>
                <c:pt idx="5">
                  <c:v>3645</c:v>
                </c:pt>
                <c:pt idx="6">
                  <c:v>2931</c:v>
                </c:pt>
                <c:pt idx="7">
                  <c:v>2271</c:v>
                </c:pt>
                <c:pt idx="8">
                  <c:v>2059</c:v>
                </c:pt>
                <c:pt idx="9">
                  <c:v>2024</c:v>
                </c:pt>
                <c:pt idx="10">
                  <c:v>1805</c:v>
                </c:pt>
                <c:pt idx="11">
                  <c:v>1733</c:v>
                </c:pt>
                <c:pt idx="12">
                  <c:v>864</c:v>
                </c:pt>
                <c:pt idx="13">
                  <c:v>393</c:v>
                </c:pt>
                <c:pt idx="14">
                  <c:v>133</c:v>
                </c:pt>
                <c:pt idx="15">
                  <c:v>51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B31-8B77-53DA7E95BACA}"/>
            </c:ext>
          </c:extLst>
        </c:ser>
        <c:ser>
          <c:idx val="1"/>
          <c:order val="1"/>
          <c:tx>
            <c:strRef>
              <c:f>'Table 12.7'!$S$62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12.7'!$S$63:$S$79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12.7'!$Z$63:$Z$79</c:f>
              <c:numCache>
                <c:formatCode>#,##0</c:formatCode>
                <c:ptCount val="17"/>
                <c:pt idx="0">
                  <c:v>47</c:v>
                </c:pt>
                <c:pt idx="1">
                  <c:v>766</c:v>
                </c:pt>
                <c:pt idx="2">
                  <c:v>1465</c:v>
                </c:pt>
                <c:pt idx="3">
                  <c:v>2221</c:v>
                </c:pt>
                <c:pt idx="4">
                  <c:v>3230</c:v>
                </c:pt>
                <c:pt idx="5">
                  <c:v>3441</c:v>
                </c:pt>
                <c:pt idx="6">
                  <c:v>2939</c:v>
                </c:pt>
                <c:pt idx="7">
                  <c:v>2487</c:v>
                </c:pt>
                <c:pt idx="8">
                  <c:v>2295</c:v>
                </c:pt>
                <c:pt idx="9">
                  <c:v>2304</c:v>
                </c:pt>
                <c:pt idx="10">
                  <c:v>2059</c:v>
                </c:pt>
                <c:pt idx="11">
                  <c:v>1739</c:v>
                </c:pt>
                <c:pt idx="12">
                  <c:v>804</c:v>
                </c:pt>
                <c:pt idx="13">
                  <c:v>263</c:v>
                </c:pt>
                <c:pt idx="14">
                  <c:v>111</c:v>
                </c:pt>
                <c:pt idx="15">
                  <c:v>44</c:v>
                </c:pt>
                <c:pt idx="1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0-4B31-8B77-53DA7E95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12.7'!$S$82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12.7'!$Z$83:$Z$90</c:f>
              <c:numCache>
                <c:formatCode>#,##0</c:formatCode>
                <c:ptCount val="8"/>
                <c:pt idx="0">
                  <c:v>2232</c:v>
                </c:pt>
                <c:pt idx="1">
                  <c:v>2790</c:v>
                </c:pt>
                <c:pt idx="2">
                  <c:v>3233</c:v>
                </c:pt>
                <c:pt idx="3">
                  <c:v>1548</c:v>
                </c:pt>
                <c:pt idx="4">
                  <c:v>1121</c:v>
                </c:pt>
                <c:pt idx="5">
                  <c:v>1028</c:v>
                </c:pt>
                <c:pt idx="6">
                  <c:v>886</c:v>
                </c:pt>
                <c:pt idx="7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4-4C3D-B800-3F110E4DFBB8}"/>
            </c:ext>
          </c:extLst>
        </c:ser>
        <c:ser>
          <c:idx val="1"/>
          <c:order val="1"/>
          <c:tx>
            <c:strRef>
              <c:f>'Table 12.7'!$S$92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12.7'!$S$83:$S$90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12.7'!$Z$93:$Z$100</c:f>
              <c:numCache>
                <c:formatCode>#,##0</c:formatCode>
                <c:ptCount val="8"/>
                <c:pt idx="0">
                  <c:v>1666</c:v>
                </c:pt>
                <c:pt idx="1">
                  <c:v>4220</c:v>
                </c:pt>
                <c:pt idx="2">
                  <c:v>604</c:v>
                </c:pt>
                <c:pt idx="3">
                  <c:v>2792</c:v>
                </c:pt>
                <c:pt idx="4">
                  <c:v>3371</c:v>
                </c:pt>
                <c:pt idx="5">
                  <c:v>1583</c:v>
                </c:pt>
                <c:pt idx="6">
                  <c:v>103</c:v>
                </c:pt>
                <c:pt idx="7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4-4C3D-B800-3F110E4D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12.1'!$S$1</c:f>
              <c:strCache>
                <c:ptCount val="1"/>
                <c:pt idx="0">
                  <c:v>Break O'Day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12.1'!$AB$15:$AB$33</c:f>
              <c:numCache>
                <c:formatCode>0.0%</c:formatCode>
                <c:ptCount val="19"/>
                <c:pt idx="0">
                  <c:v>8.0393765381460217E-2</c:v>
                </c:pt>
                <c:pt idx="1">
                  <c:v>8.2034454470877767E-3</c:v>
                </c:pt>
                <c:pt idx="2">
                  <c:v>4.8605414273995076E-2</c:v>
                </c:pt>
                <c:pt idx="3">
                  <c:v>5.5373256767842494E-3</c:v>
                </c:pt>
                <c:pt idx="4">
                  <c:v>7.0139458572600497E-2</c:v>
                </c:pt>
                <c:pt idx="5">
                  <c:v>1.5381460213289582E-2</c:v>
                </c:pt>
                <c:pt idx="6">
                  <c:v>9.3109105824446273E-2</c:v>
                </c:pt>
                <c:pt idx="7">
                  <c:v>0.15073831009023789</c:v>
                </c:pt>
                <c:pt idx="8">
                  <c:v>2.8917145200984415E-2</c:v>
                </c:pt>
                <c:pt idx="9">
                  <c:v>4.9220672682526662E-3</c:v>
                </c:pt>
                <c:pt idx="10">
                  <c:v>2.4405250205086135E-2</c:v>
                </c:pt>
                <c:pt idx="11">
                  <c:v>1.9688269073010665E-2</c:v>
                </c:pt>
                <c:pt idx="12">
                  <c:v>5.6808859721082856E-2</c:v>
                </c:pt>
                <c:pt idx="13">
                  <c:v>5.3322395406070547E-2</c:v>
                </c:pt>
                <c:pt idx="14">
                  <c:v>5.434782608695652E-2</c:v>
                </c:pt>
                <c:pt idx="15">
                  <c:v>6.6447908121410992E-2</c:v>
                </c:pt>
                <c:pt idx="16">
                  <c:v>0.11505332239540607</c:v>
                </c:pt>
                <c:pt idx="17">
                  <c:v>1.3740771123872026E-2</c:v>
                </c:pt>
                <c:pt idx="18">
                  <c:v>3.3018867924528301E-2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F-4EA6-9489-355C09EB01A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F-4EA6-9489-355C09EB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12.7'!$S$1</c:f>
              <c:strCache>
                <c:ptCount val="1"/>
                <c:pt idx="0">
                  <c:v>Clarence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12.7'!$V$8:$Z$8</c:f>
              <c:numCache>
                <c:formatCode>#,##0</c:formatCode>
                <c:ptCount val="5"/>
                <c:pt idx="0">
                  <c:v>43515.9</c:v>
                </c:pt>
                <c:pt idx="1">
                  <c:v>45251</c:v>
                </c:pt>
                <c:pt idx="2">
                  <c:v>45172.24</c:v>
                </c:pt>
                <c:pt idx="3">
                  <c:v>46495.69</c:v>
                </c:pt>
                <c:pt idx="4">
                  <c:v>46553.41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5-491E-8E58-2BBCEA7D789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12.7'!$V$2:$Z$2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5-491E-8E58-2BBCEA7D7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12.8'!$U$4:$Y$4</c:f>
              <c:numCache>
                <c:formatCode>#,##0</c:formatCode>
                <c:ptCount val="5"/>
                <c:pt idx="1">
                  <c:v>7025</c:v>
                </c:pt>
                <c:pt idx="2">
                  <c:v>7215</c:v>
                </c:pt>
                <c:pt idx="3">
                  <c:v>7269</c:v>
                </c:pt>
                <c:pt idx="4">
                  <c:v>7710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B4A-B133-0CA7395B5DB2}"/>
            </c:ext>
          </c:extLst>
        </c:ser>
        <c:ser>
          <c:idx val="1"/>
          <c:order val="1"/>
          <c:tx>
            <c:strRef>
              <c:f>'Table 12.8'!$S$7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12.8'!$U$7:$Y$7</c:f>
              <c:numCache>
                <c:formatCode>#,##0</c:formatCode>
                <c:ptCount val="5"/>
                <c:pt idx="1">
                  <c:v>5196</c:v>
                </c:pt>
                <c:pt idx="2">
                  <c:v>5298</c:v>
                </c:pt>
                <c:pt idx="3">
                  <c:v>5477</c:v>
                </c:pt>
                <c:pt idx="4">
                  <c:v>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B4A-B133-0CA7395B5DB2}"/>
            </c:ext>
          </c:extLst>
        </c:ser>
        <c:ser>
          <c:idx val="2"/>
          <c:order val="2"/>
          <c:tx>
            <c:strRef>
              <c:f>'Table 12.8'!$S$11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12.8'!$U$11:$Y$11</c:f>
              <c:numCache>
                <c:formatCode>#,##0</c:formatCode>
                <c:ptCount val="5"/>
                <c:pt idx="1">
                  <c:v>6323</c:v>
                </c:pt>
                <c:pt idx="2">
                  <c:v>6560</c:v>
                </c:pt>
                <c:pt idx="3">
                  <c:v>6589</c:v>
                </c:pt>
                <c:pt idx="4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B4A-B133-0CA7395B5DB2}"/>
            </c:ext>
          </c:extLst>
        </c:ser>
        <c:ser>
          <c:idx val="3"/>
          <c:order val="3"/>
          <c:tx>
            <c:strRef>
              <c:f>'Table 12.8'!$S$12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12.8'!$U$2:$Y$2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12.8'!$U$12:$Y$12</c:f>
              <c:numCache>
                <c:formatCode>#,##0</c:formatCode>
                <c:ptCount val="5"/>
                <c:pt idx="1">
                  <c:v>706</c:v>
                </c:pt>
                <c:pt idx="2">
                  <c:v>653</c:v>
                </c:pt>
                <c:pt idx="3">
                  <c:v>681</c:v>
                </c:pt>
                <c:pt idx="4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5-4B4A-B133-0CA7395B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12.8'!$S$1</c:f>
              <c:strCache>
                <c:ptCount val="1"/>
                <c:pt idx="0">
                  <c:v>Derwent Valley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12.8'!$AB$15:$AB$33</c:f>
              <c:numCache>
                <c:formatCode>0.0%</c:formatCode>
                <c:ptCount val="19"/>
                <c:pt idx="0">
                  <c:v>7.8031927567309978E-2</c:v>
                </c:pt>
                <c:pt idx="1">
                  <c:v>2.0252561353347629E-3</c:v>
                </c:pt>
                <c:pt idx="2">
                  <c:v>7.695973314272099E-2</c:v>
                </c:pt>
                <c:pt idx="3">
                  <c:v>1.5010721944245889E-2</c:v>
                </c:pt>
                <c:pt idx="4">
                  <c:v>9.6259232785322849E-2</c:v>
                </c:pt>
                <c:pt idx="5">
                  <c:v>2.6209197045508698E-2</c:v>
                </c:pt>
                <c:pt idx="6">
                  <c:v>9.0540862520848225E-2</c:v>
                </c:pt>
                <c:pt idx="7">
                  <c:v>6.2425542053847989E-2</c:v>
                </c:pt>
                <c:pt idx="8">
                  <c:v>4.0624255420538477E-2</c:v>
                </c:pt>
                <c:pt idx="9">
                  <c:v>5.4801048367881817E-3</c:v>
                </c:pt>
                <c:pt idx="10">
                  <c:v>2.6447462473195141E-2</c:v>
                </c:pt>
                <c:pt idx="11">
                  <c:v>1.2270669525851799E-2</c:v>
                </c:pt>
                <c:pt idx="12">
                  <c:v>3.7169406719085057E-2</c:v>
                </c:pt>
                <c:pt idx="13">
                  <c:v>7.5887538718132003E-2</c:v>
                </c:pt>
                <c:pt idx="14">
                  <c:v>6.0638551346199665E-2</c:v>
                </c:pt>
                <c:pt idx="15">
                  <c:v>6.0876816773886108E-2</c:v>
                </c:pt>
                <c:pt idx="16">
                  <c:v>0.14081486776268765</c:v>
                </c:pt>
                <c:pt idx="17">
                  <c:v>2.013342863950441E-2</c:v>
                </c:pt>
                <c:pt idx="18">
                  <c:v>4.2768644269716466E-2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9-45D7-9BE0-731B5CC55231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9-45D7-9BE0-731B5CC5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12.8'!$Y$44:$Y$60</c:f>
              <c:numCache>
                <c:formatCode>#,##0</c:formatCode>
                <c:ptCount val="17"/>
                <c:pt idx="0">
                  <c:v>7</c:v>
                </c:pt>
                <c:pt idx="1">
                  <c:v>89</c:v>
                </c:pt>
                <c:pt idx="2">
                  <c:v>230</c:v>
                </c:pt>
                <c:pt idx="3">
                  <c:v>355</c:v>
                </c:pt>
                <c:pt idx="4">
                  <c:v>468</c:v>
                </c:pt>
                <c:pt idx="5">
                  <c:v>398</c:v>
                </c:pt>
                <c:pt idx="6">
                  <c:v>414</c:v>
                </c:pt>
                <c:pt idx="7">
                  <c:v>408</c:v>
                </c:pt>
                <c:pt idx="8">
                  <c:v>364</c:v>
                </c:pt>
                <c:pt idx="9">
                  <c:v>344</c:v>
                </c:pt>
                <c:pt idx="10">
                  <c:v>368</c:v>
                </c:pt>
                <c:pt idx="11">
                  <c:v>327</c:v>
                </c:pt>
                <c:pt idx="12">
                  <c:v>142</c:v>
                </c:pt>
                <c:pt idx="13">
                  <c:v>88</c:v>
                </c:pt>
                <c:pt idx="14">
                  <c:v>21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C49-9A9B-AC23B0D7847D}"/>
            </c:ext>
          </c:extLst>
        </c:ser>
        <c:ser>
          <c:idx val="1"/>
          <c:order val="1"/>
          <c:tx>
            <c:strRef>
              <c:f>'Table 12.8'!$S$62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12.8'!$Y$63:$Y$79</c:f>
              <c:numCache>
                <c:formatCode>#,##0</c:formatCode>
                <c:ptCount val="17"/>
                <c:pt idx="0">
                  <c:v>9</c:v>
                </c:pt>
                <c:pt idx="1">
                  <c:v>101</c:v>
                </c:pt>
                <c:pt idx="2">
                  <c:v>242</c:v>
                </c:pt>
                <c:pt idx="3">
                  <c:v>326</c:v>
                </c:pt>
                <c:pt idx="4">
                  <c:v>372</c:v>
                </c:pt>
                <c:pt idx="5">
                  <c:v>394</c:v>
                </c:pt>
                <c:pt idx="6">
                  <c:v>369</c:v>
                </c:pt>
                <c:pt idx="7">
                  <c:v>384</c:v>
                </c:pt>
                <c:pt idx="8">
                  <c:v>351</c:v>
                </c:pt>
                <c:pt idx="9">
                  <c:v>405</c:v>
                </c:pt>
                <c:pt idx="10">
                  <c:v>335</c:v>
                </c:pt>
                <c:pt idx="11">
                  <c:v>230</c:v>
                </c:pt>
                <c:pt idx="12">
                  <c:v>100</c:v>
                </c:pt>
                <c:pt idx="13">
                  <c:v>36</c:v>
                </c:pt>
                <c:pt idx="14">
                  <c:v>14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9-4C49-9A9B-AC23B0D7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12.8'!$Y$83:$Y$90</c:f>
              <c:numCache>
                <c:formatCode>#,##0</c:formatCode>
                <c:ptCount val="8"/>
                <c:pt idx="0">
                  <c:v>228</c:v>
                </c:pt>
                <c:pt idx="1">
                  <c:v>160</c:v>
                </c:pt>
                <c:pt idx="2">
                  <c:v>658</c:v>
                </c:pt>
                <c:pt idx="3">
                  <c:v>202</c:v>
                </c:pt>
                <c:pt idx="4">
                  <c:v>98</c:v>
                </c:pt>
                <c:pt idx="5">
                  <c:v>124</c:v>
                </c:pt>
                <c:pt idx="6">
                  <c:v>421</c:v>
                </c:pt>
                <c:pt idx="7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C-4399-8BA9-4D7CC21AFFDB}"/>
            </c:ext>
          </c:extLst>
        </c:ser>
        <c:ser>
          <c:idx val="1"/>
          <c:order val="1"/>
          <c:tx>
            <c:strRef>
              <c:f>'Table 12.8'!$S$92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12.8'!$Y$93:$Y$100</c:f>
              <c:numCache>
                <c:formatCode>#,##0</c:formatCode>
                <c:ptCount val="8"/>
                <c:pt idx="0">
                  <c:v>177</c:v>
                </c:pt>
                <c:pt idx="1">
                  <c:v>287</c:v>
                </c:pt>
                <c:pt idx="2">
                  <c:v>118</c:v>
                </c:pt>
                <c:pt idx="3">
                  <c:v>641</c:v>
                </c:pt>
                <c:pt idx="4">
                  <c:v>439</c:v>
                </c:pt>
                <c:pt idx="5">
                  <c:v>318</c:v>
                </c:pt>
                <c:pt idx="6">
                  <c:v>34</c:v>
                </c:pt>
                <c:pt idx="7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C-4399-8BA9-4D7CC21A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12.8'!$S$1</c:f>
              <c:strCache>
                <c:ptCount val="1"/>
                <c:pt idx="0">
                  <c:v>Derwent Valley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12.8'!$U$8:$Y$8</c:f>
              <c:numCache>
                <c:formatCode>#,##0</c:formatCode>
                <c:ptCount val="5"/>
                <c:pt idx="1">
                  <c:v>40895.47</c:v>
                </c:pt>
                <c:pt idx="2">
                  <c:v>42104.14</c:v>
                </c:pt>
                <c:pt idx="3">
                  <c:v>42387.37</c:v>
                </c:pt>
                <c:pt idx="4">
                  <c:v>44302.1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1-4426-BA26-69E20A518B6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1-4426-BA26-69E20A51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12.8'!$S$4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12.8'!$V$4:$Z$4</c:f>
              <c:numCache>
                <c:formatCode>#,##0</c:formatCode>
                <c:ptCount val="5"/>
                <c:pt idx="0">
                  <c:v>7025</c:v>
                </c:pt>
                <c:pt idx="1">
                  <c:v>7215</c:v>
                </c:pt>
                <c:pt idx="2">
                  <c:v>7269</c:v>
                </c:pt>
                <c:pt idx="3">
                  <c:v>7710</c:v>
                </c:pt>
                <c:pt idx="4">
                  <c:v>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6-4E21-9220-D6A5F58BA58C}"/>
            </c:ext>
          </c:extLst>
        </c:ser>
        <c:ser>
          <c:idx val="1"/>
          <c:order val="1"/>
          <c:tx>
            <c:strRef>
              <c:f>'Table 12.8'!$S$7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12.8'!$V$7:$Z$7</c:f>
              <c:numCache>
                <c:formatCode>#,##0</c:formatCode>
                <c:ptCount val="5"/>
                <c:pt idx="0">
                  <c:v>5196</c:v>
                </c:pt>
                <c:pt idx="1">
                  <c:v>5298</c:v>
                </c:pt>
                <c:pt idx="2">
                  <c:v>5477</c:v>
                </c:pt>
                <c:pt idx="3">
                  <c:v>5608</c:v>
                </c:pt>
                <c:pt idx="4">
                  <c:v>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6-4E21-9220-D6A5F58BA58C}"/>
            </c:ext>
          </c:extLst>
        </c:ser>
        <c:ser>
          <c:idx val="2"/>
          <c:order val="2"/>
          <c:tx>
            <c:strRef>
              <c:f>'Table 12.8'!$S$11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12.8'!$V$11:$Z$11</c:f>
              <c:numCache>
                <c:formatCode>#,##0</c:formatCode>
                <c:ptCount val="5"/>
                <c:pt idx="0">
                  <c:v>6323</c:v>
                </c:pt>
                <c:pt idx="1">
                  <c:v>6560</c:v>
                </c:pt>
                <c:pt idx="2">
                  <c:v>6589</c:v>
                </c:pt>
                <c:pt idx="3">
                  <c:v>7024</c:v>
                </c:pt>
                <c:pt idx="4">
                  <c:v>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6-4E21-9220-D6A5F58BA58C}"/>
            </c:ext>
          </c:extLst>
        </c:ser>
        <c:ser>
          <c:idx val="3"/>
          <c:order val="3"/>
          <c:tx>
            <c:strRef>
              <c:f>'Table 12.8'!$S$12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12.8'!$V$12:$Z$12</c:f>
              <c:numCache>
                <c:formatCode>#,##0</c:formatCode>
                <c:ptCount val="5"/>
                <c:pt idx="0">
                  <c:v>706</c:v>
                </c:pt>
                <c:pt idx="1">
                  <c:v>653</c:v>
                </c:pt>
                <c:pt idx="2">
                  <c:v>681</c:v>
                </c:pt>
                <c:pt idx="3">
                  <c:v>686</c:v>
                </c:pt>
                <c:pt idx="4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6-4E21-9220-D6A5F58B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12.8'!$S$1</c:f>
              <c:strCache>
                <c:ptCount val="1"/>
                <c:pt idx="0">
                  <c:v>Derwent Valley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12.8'!$S$15:$S$33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12.8'!$AB$15:$AB$33</c:f>
              <c:numCache>
                <c:formatCode>0.0%</c:formatCode>
                <c:ptCount val="19"/>
                <c:pt idx="0">
                  <c:v>7.8031927567309978E-2</c:v>
                </c:pt>
                <c:pt idx="1">
                  <c:v>2.0252561353347629E-3</c:v>
                </c:pt>
                <c:pt idx="2">
                  <c:v>7.695973314272099E-2</c:v>
                </c:pt>
                <c:pt idx="3">
                  <c:v>1.5010721944245889E-2</c:v>
                </c:pt>
                <c:pt idx="4">
                  <c:v>9.6259232785322849E-2</c:v>
                </c:pt>
                <c:pt idx="5">
                  <c:v>2.6209197045508698E-2</c:v>
                </c:pt>
                <c:pt idx="6">
                  <c:v>9.0540862520848225E-2</c:v>
                </c:pt>
                <c:pt idx="7">
                  <c:v>6.2425542053847989E-2</c:v>
                </c:pt>
                <c:pt idx="8">
                  <c:v>4.0624255420538477E-2</c:v>
                </c:pt>
                <c:pt idx="9">
                  <c:v>5.4801048367881817E-3</c:v>
                </c:pt>
                <c:pt idx="10">
                  <c:v>2.6447462473195141E-2</c:v>
                </c:pt>
                <c:pt idx="11">
                  <c:v>1.2270669525851799E-2</c:v>
                </c:pt>
                <c:pt idx="12">
                  <c:v>3.7169406719085057E-2</c:v>
                </c:pt>
                <c:pt idx="13">
                  <c:v>7.5887538718132003E-2</c:v>
                </c:pt>
                <c:pt idx="14">
                  <c:v>6.0638551346199665E-2</c:v>
                </c:pt>
                <c:pt idx="15">
                  <c:v>6.0876816773886108E-2</c:v>
                </c:pt>
                <c:pt idx="16">
                  <c:v>0.14081486776268765</c:v>
                </c:pt>
                <c:pt idx="17">
                  <c:v>2.013342863950441E-2</c:v>
                </c:pt>
                <c:pt idx="18">
                  <c:v>4.2768644269716466E-2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1-4E3C-9B9E-FB29C4BC0B07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1-4E3C-9B9E-FB29C4BC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12.8'!$S$43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12.8'!$Z$44:$Z$60</c:f>
              <c:numCache>
                <c:formatCode>#,##0</c:formatCode>
                <c:ptCount val="17"/>
                <c:pt idx="0">
                  <c:v>7</c:v>
                </c:pt>
                <c:pt idx="1">
                  <c:v>105</c:v>
                </c:pt>
                <c:pt idx="2">
                  <c:v>239</c:v>
                </c:pt>
                <c:pt idx="3">
                  <c:v>401</c:v>
                </c:pt>
                <c:pt idx="4">
                  <c:v>502</c:v>
                </c:pt>
                <c:pt idx="5">
                  <c:v>428</c:v>
                </c:pt>
                <c:pt idx="6">
                  <c:v>466</c:v>
                </c:pt>
                <c:pt idx="7">
                  <c:v>406</c:v>
                </c:pt>
                <c:pt idx="8">
                  <c:v>408</c:v>
                </c:pt>
                <c:pt idx="9">
                  <c:v>369</c:v>
                </c:pt>
                <c:pt idx="10">
                  <c:v>331</c:v>
                </c:pt>
                <c:pt idx="11">
                  <c:v>358</c:v>
                </c:pt>
                <c:pt idx="12">
                  <c:v>152</c:v>
                </c:pt>
                <c:pt idx="13">
                  <c:v>82</c:v>
                </c:pt>
                <c:pt idx="14">
                  <c:v>33</c:v>
                </c:pt>
                <c:pt idx="15">
                  <c:v>11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E-40D9-A87F-07472FC60837}"/>
            </c:ext>
          </c:extLst>
        </c:ser>
        <c:ser>
          <c:idx val="1"/>
          <c:order val="1"/>
          <c:tx>
            <c:strRef>
              <c:f>'Table 12.8'!$S$62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12.8'!$S$63:$S$79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12.8'!$Z$63:$Z$79</c:f>
              <c:numCache>
                <c:formatCode>#,##0</c:formatCode>
                <c:ptCount val="17"/>
                <c:pt idx="0">
                  <c:v>6</c:v>
                </c:pt>
                <c:pt idx="1">
                  <c:v>117</c:v>
                </c:pt>
                <c:pt idx="2">
                  <c:v>296</c:v>
                </c:pt>
                <c:pt idx="3">
                  <c:v>383</c:v>
                </c:pt>
                <c:pt idx="4">
                  <c:v>408</c:v>
                </c:pt>
                <c:pt idx="5">
                  <c:v>423</c:v>
                </c:pt>
                <c:pt idx="6">
                  <c:v>446</c:v>
                </c:pt>
                <c:pt idx="7">
                  <c:v>420</c:v>
                </c:pt>
                <c:pt idx="8">
                  <c:v>357</c:v>
                </c:pt>
                <c:pt idx="9">
                  <c:v>408</c:v>
                </c:pt>
                <c:pt idx="10">
                  <c:v>365</c:v>
                </c:pt>
                <c:pt idx="11">
                  <c:v>243</c:v>
                </c:pt>
                <c:pt idx="12">
                  <c:v>126</c:v>
                </c:pt>
                <c:pt idx="13">
                  <c:v>41</c:v>
                </c:pt>
                <c:pt idx="14">
                  <c:v>14</c:v>
                </c:pt>
                <c:pt idx="15">
                  <c:v>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E-40D9-A87F-07472FC6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12.8'!$S$82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12.8'!$Z$83:$Z$90</c:f>
              <c:numCache>
                <c:formatCode>#,##0</c:formatCode>
                <c:ptCount val="8"/>
                <c:pt idx="0">
                  <c:v>237</c:v>
                </c:pt>
                <c:pt idx="1">
                  <c:v>174</c:v>
                </c:pt>
                <c:pt idx="2">
                  <c:v>706</c:v>
                </c:pt>
                <c:pt idx="3">
                  <c:v>207</c:v>
                </c:pt>
                <c:pt idx="4">
                  <c:v>105</c:v>
                </c:pt>
                <c:pt idx="5">
                  <c:v>133</c:v>
                </c:pt>
                <c:pt idx="6">
                  <c:v>439</c:v>
                </c:pt>
                <c:pt idx="7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9-4E08-8000-74878F928668}"/>
            </c:ext>
          </c:extLst>
        </c:ser>
        <c:ser>
          <c:idx val="1"/>
          <c:order val="1"/>
          <c:tx>
            <c:strRef>
              <c:f>'Table 12.8'!$S$92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12.8'!$S$83:$S$90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12.8'!$Z$93:$Z$100</c:f>
              <c:numCache>
                <c:formatCode>#,##0</c:formatCode>
                <c:ptCount val="8"/>
                <c:pt idx="0">
                  <c:v>179</c:v>
                </c:pt>
                <c:pt idx="1">
                  <c:v>327</c:v>
                </c:pt>
                <c:pt idx="2">
                  <c:v>129</c:v>
                </c:pt>
                <c:pt idx="3">
                  <c:v>670</c:v>
                </c:pt>
                <c:pt idx="4">
                  <c:v>467</c:v>
                </c:pt>
                <c:pt idx="5">
                  <c:v>350</c:v>
                </c:pt>
                <c:pt idx="6">
                  <c:v>34</c:v>
                </c:pt>
                <c:pt idx="7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9-4E08-8000-74878F92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12.1'!$Z$44:$Z$60</c:f>
              <c:numCache>
                <c:formatCode>#,##0</c:formatCode>
                <c:ptCount val="17"/>
                <c:pt idx="0">
                  <c:v>12</c:v>
                </c:pt>
                <c:pt idx="1">
                  <c:v>75</c:v>
                </c:pt>
                <c:pt idx="2">
                  <c:v>113</c:v>
                </c:pt>
                <c:pt idx="3">
                  <c:v>154</c:v>
                </c:pt>
                <c:pt idx="4">
                  <c:v>234</c:v>
                </c:pt>
                <c:pt idx="5">
                  <c:v>184</c:v>
                </c:pt>
                <c:pt idx="6">
                  <c:v>196</c:v>
                </c:pt>
                <c:pt idx="7">
                  <c:v>198</c:v>
                </c:pt>
                <c:pt idx="8">
                  <c:v>214</c:v>
                </c:pt>
                <c:pt idx="9">
                  <c:v>234</c:v>
                </c:pt>
                <c:pt idx="10">
                  <c:v>261</c:v>
                </c:pt>
                <c:pt idx="11">
                  <c:v>240</c:v>
                </c:pt>
                <c:pt idx="12">
                  <c:v>159</c:v>
                </c:pt>
                <c:pt idx="13">
                  <c:v>61</c:v>
                </c:pt>
                <c:pt idx="14">
                  <c:v>24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F-471A-861F-7DB262D3FB87}"/>
            </c:ext>
          </c:extLst>
        </c:ser>
        <c:ser>
          <c:idx val="1"/>
          <c:order val="1"/>
          <c:tx>
            <c:strRef>
              <c:f>'Table 12.1'!$S$62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12.1'!$Z$63:$Z$79</c:f>
              <c:numCache>
                <c:formatCode>#,##0</c:formatCode>
                <c:ptCount val="17"/>
                <c:pt idx="0">
                  <c:v>6</c:v>
                </c:pt>
                <c:pt idx="1">
                  <c:v>67</c:v>
                </c:pt>
                <c:pt idx="2">
                  <c:v>109</c:v>
                </c:pt>
                <c:pt idx="3">
                  <c:v>163</c:v>
                </c:pt>
                <c:pt idx="4">
                  <c:v>174</c:v>
                </c:pt>
                <c:pt idx="5">
                  <c:v>234</c:v>
                </c:pt>
                <c:pt idx="6">
                  <c:v>215</c:v>
                </c:pt>
                <c:pt idx="7">
                  <c:v>240</c:v>
                </c:pt>
                <c:pt idx="8">
                  <c:v>232</c:v>
                </c:pt>
                <c:pt idx="9">
                  <c:v>293</c:v>
                </c:pt>
                <c:pt idx="10">
                  <c:v>297</c:v>
                </c:pt>
                <c:pt idx="11">
                  <c:v>274</c:v>
                </c:pt>
                <c:pt idx="12">
                  <c:v>121</c:v>
                </c:pt>
                <c:pt idx="13">
                  <c:v>42</c:v>
                </c:pt>
                <c:pt idx="14">
                  <c:v>24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F-471A-861F-7DB262D3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12.8'!$S$1</c:f>
              <c:strCache>
                <c:ptCount val="1"/>
                <c:pt idx="0">
                  <c:v>Derwent Valley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12.8'!$V$8:$Z$8</c:f>
              <c:numCache>
                <c:formatCode>#,##0</c:formatCode>
                <c:ptCount val="5"/>
                <c:pt idx="0">
                  <c:v>40895.47</c:v>
                </c:pt>
                <c:pt idx="1">
                  <c:v>42104.14</c:v>
                </c:pt>
                <c:pt idx="2">
                  <c:v>42387.37</c:v>
                </c:pt>
                <c:pt idx="3">
                  <c:v>44302.1</c:v>
                </c:pt>
                <c:pt idx="4">
                  <c:v>44310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6-43DF-BB23-50AFA30908D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12.8'!$V$2:$Z$2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6-43DF-BB23-50AFA3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12.9'!$U$4:$Y$4</c:f>
              <c:numCache>
                <c:formatCode>#,##0</c:formatCode>
                <c:ptCount val="5"/>
                <c:pt idx="1">
                  <c:v>19246</c:v>
                </c:pt>
                <c:pt idx="2">
                  <c:v>19100</c:v>
                </c:pt>
                <c:pt idx="3">
                  <c:v>19557</c:v>
                </c:pt>
                <c:pt idx="4">
                  <c:v>20883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6-4867-AC52-0CBDE0BA40BE}"/>
            </c:ext>
          </c:extLst>
        </c:ser>
        <c:ser>
          <c:idx val="1"/>
          <c:order val="1"/>
          <c:tx>
            <c:strRef>
              <c:f>'Table 12.9'!$S$7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12.9'!$U$7:$Y$7</c:f>
              <c:numCache>
                <c:formatCode>#,##0</c:formatCode>
                <c:ptCount val="5"/>
                <c:pt idx="1">
                  <c:v>13194</c:v>
                </c:pt>
                <c:pt idx="2">
                  <c:v>13364</c:v>
                </c:pt>
                <c:pt idx="3">
                  <c:v>13683</c:v>
                </c:pt>
                <c:pt idx="4">
                  <c:v>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6-4867-AC52-0CBDE0BA40BE}"/>
            </c:ext>
          </c:extLst>
        </c:ser>
        <c:ser>
          <c:idx val="2"/>
          <c:order val="2"/>
          <c:tx>
            <c:strRef>
              <c:f>'Table 12.9'!$S$11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12.9'!$U$11:$Y$11</c:f>
              <c:numCache>
                <c:formatCode>#,##0</c:formatCode>
                <c:ptCount val="5"/>
                <c:pt idx="1">
                  <c:v>17548</c:v>
                </c:pt>
                <c:pt idx="2">
                  <c:v>17538</c:v>
                </c:pt>
                <c:pt idx="3">
                  <c:v>17903</c:v>
                </c:pt>
                <c:pt idx="4">
                  <c:v>19090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6-4867-AC52-0CBDE0BA40BE}"/>
            </c:ext>
          </c:extLst>
        </c:ser>
        <c:ser>
          <c:idx val="3"/>
          <c:order val="3"/>
          <c:tx>
            <c:strRef>
              <c:f>'Table 12.9'!$S$12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12.9'!$U$2:$Y$2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12.9'!$U$12:$Y$12</c:f>
              <c:numCache>
                <c:formatCode>#,##0</c:formatCode>
                <c:ptCount val="5"/>
                <c:pt idx="1">
                  <c:v>1701</c:v>
                </c:pt>
                <c:pt idx="2">
                  <c:v>1561</c:v>
                </c:pt>
                <c:pt idx="3">
                  <c:v>1655</c:v>
                </c:pt>
                <c:pt idx="4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6-4867-AC52-0CBDE0BA4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12.9'!$S$1</c:f>
              <c:strCache>
                <c:ptCount val="1"/>
                <c:pt idx="0">
                  <c:v>Devonport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12.9'!$AB$15:$AB$33</c:f>
              <c:numCache>
                <c:formatCode>0.0%</c:formatCode>
                <c:ptCount val="19"/>
                <c:pt idx="0">
                  <c:v>5.7885867832581865E-2</c:v>
                </c:pt>
                <c:pt idx="1">
                  <c:v>1.0748280730518742E-2</c:v>
                </c:pt>
                <c:pt idx="2">
                  <c:v>6.6857949628819968E-2</c:v>
                </c:pt>
                <c:pt idx="3">
                  <c:v>8.5166461720635796E-3</c:v>
                </c:pt>
                <c:pt idx="4">
                  <c:v>6.5673817005966209E-2</c:v>
                </c:pt>
                <c:pt idx="5">
                  <c:v>2.381928314432755E-2</c:v>
                </c:pt>
                <c:pt idx="6">
                  <c:v>9.8829530445871477E-2</c:v>
                </c:pt>
                <c:pt idx="7">
                  <c:v>7.760623035933871E-2</c:v>
                </c:pt>
                <c:pt idx="8">
                  <c:v>5.4606731338525297E-2</c:v>
                </c:pt>
                <c:pt idx="9">
                  <c:v>5.1464225531721091E-3</c:v>
                </c:pt>
                <c:pt idx="10">
                  <c:v>2.4502436580589333E-2</c:v>
                </c:pt>
                <c:pt idx="11">
                  <c:v>1.2069044040624857E-2</c:v>
                </c:pt>
                <c:pt idx="12">
                  <c:v>3.8939745866921713E-2</c:v>
                </c:pt>
                <c:pt idx="13">
                  <c:v>0.11071640023682652</c:v>
                </c:pt>
                <c:pt idx="14">
                  <c:v>4.1216923987794328E-2</c:v>
                </c:pt>
                <c:pt idx="15">
                  <c:v>6.7996538689256272E-2</c:v>
                </c:pt>
                <c:pt idx="16">
                  <c:v>0.15065810447693218</c:v>
                </c:pt>
                <c:pt idx="17">
                  <c:v>1.4665027098419638E-2</c:v>
                </c:pt>
                <c:pt idx="18">
                  <c:v>3.8211048868242475E-2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BBD-A4CD-6C66D80574BA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4-4BBD-A4CD-6C66D805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12.9'!$Y$44:$Y$60</c:f>
              <c:numCache>
                <c:formatCode>#,##0</c:formatCode>
                <c:ptCount val="17"/>
                <c:pt idx="0">
                  <c:v>33</c:v>
                </c:pt>
                <c:pt idx="1">
                  <c:v>336</c:v>
                </c:pt>
                <c:pt idx="2">
                  <c:v>598</c:v>
                </c:pt>
                <c:pt idx="3">
                  <c:v>967</c:v>
                </c:pt>
                <c:pt idx="4">
                  <c:v>1673</c:v>
                </c:pt>
                <c:pt idx="5">
                  <c:v>1379</c:v>
                </c:pt>
                <c:pt idx="6">
                  <c:v>863</c:v>
                </c:pt>
                <c:pt idx="7">
                  <c:v>835</c:v>
                </c:pt>
                <c:pt idx="8">
                  <c:v>851</c:v>
                </c:pt>
                <c:pt idx="9">
                  <c:v>873</c:v>
                </c:pt>
                <c:pt idx="10">
                  <c:v>791</c:v>
                </c:pt>
                <c:pt idx="11">
                  <c:v>666</c:v>
                </c:pt>
                <c:pt idx="12">
                  <c:v>367</c:v>
                </c:pt>
                <c:pt idx="13">
                  <c:v>156</c:v>
                </c:pt>
                <c:pt idx="14">
                  <c:v>59</c:v>
                </c:pt>
                <c:pt idx="15">
                  <c:v>19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4-443C-9870-D374DD089A9B}"/>
            </c:ext>
          </c:extLst>
        </c:ser>
        <c:ser>
          <c:idx val="1"/>
          <c:order val="1"/>
          <c:tx>
            <c:strRef>
              <c:f>'Table 12.9'!$S$62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12.9'!$Y$63:$Y$79</c:f>
              <c:numCache>
                <c:formatCode>#,##0</c:formatCode>
                <c:ptCount val="17"/>
                <c:pt idx="0">
                  <c:v>32</c:v>
                </c:pt>
                <c:pt idx="1">
                  <c:v>341</c:v>
                </c:pt>
                <c:pt idx="2">
                  <c:v>635</c:v>
                </c:pt>
                <c:pt idx="3">
                  <c:v>1023</c:v>
                </c:pt>
                <c:pt idx="4">
                  <c:v>1581</c:v>
                </c:pt>
                <c:pt idx="5">
                  <c:v>1198</c:v>
                </c:pt>
                <c:pt idx="6">
                  <c:v>867</c:v>
                </c:pt>
                <c:pt idx="7">
                  <c:v>922</c:v>
                </c:pt>
                <c:pt idx="8">
                  <c:v>946</c:v>
                </c:pt>
                <c:pt idx="9">
                  <c:v>940</c:v>
                </c:pt>
                <c:pt idx="10">
                  <c:v>852</c:v>
                </c:pt>
                <c:pt idx="11">
                  <c:v>602</c:v>
                </c:pt>
                <c:pt idx="12">
                  <c:v>270</c:v>
                </c:pt>
                <c:pt idx="13">
                  <c:v>107</c:v>
                </c:pt>
                <c:pt idx="14">
                  <c:v>36</c:v>
                </c:pt>
                <c:pt idx="15">
                  <c:v>22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4-443C-9870-D374DD08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12.9'!$Y$83:$Y$90</c:f>
              <c:numCache>
                <c:formatCode>#,##0</c:formatCode>
                <c:ptCount val="8"/>
                <c:pt idx="0">
                  <c:v>662</c:v>
                </c:pt>
                <c:pt idx="1">
                  <c:v>597</c:v>
                </c:pt>
                <c:pt idx="2">
                  <c:v>1453</c:v>
                </c:pt>
                <c:pt idx="3">
                  <c:v>461</c:v>
                </c:pt>
                <c:pt idx="4">
                  <c:v>236</c:v>
                </c:pt>
                <c:pt idx="5">
                  <c:v>403</c:v>
                </c:pt>
                <c:pt idx="6">
                  <c:v>852</c:v>
                </c:pt>
                <c:pt idx="7">
                  <c:v>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4-4FFA-950A-0199E0C56E96}"/>
            </c:ext>
          </c:extLst>
        </c:ser>
        <c:ser>
          <c:idx val="1"/>
          <c:order val="1"/>
          <c:tx>
            <c:strRef>
              <c:f>'Table 12.9'!$S$92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12.9'!$Y$93:$Y$100</c:f>
              <c:numCache>
                <c:formatCode>#,##0</c:formatCode>
                <c:ptCount val="8"/>
                <c:pt idx="0">
                  <c:v>435</c:v>
                </c:pt>
                <c:pt idx="1">
                  <c:v>1038</c:v>
                </c:pt>
                <c:pt idx="2">
                  <c:v>231</c:v>
                </c:pt>
                <c:pt idx="3">
                  <c:v>1340</c:v>
                </c:pt>
                <c:pt idx="4">
                  <c:v>982</c:v>
                </c:pt>
                <c:pt idx="5">
                  <c:v>793</c:v>
                </c:pt>
                <c:pt idx="6">
                  <c:v>76</c:v>
                </c:pt>
                <c:pt idx="7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4-4FFA-950A-0199E0C5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12.9'!$S$1</c:f>
              <c:strCache>
                <c:ptCount val="1"/>
                <c:pt idx="0">
                  <c:v>Devonport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12.9'!$U$8:$Y$8</c:f>
              <c:numCache>
                <c:formatCode>#,##0</c:formatCode>
                <c:ptCount val="5"/>
                <c:pt idx="1">
                  <c:v>34522.32</c:v>
                </c:pt>
                <c:pt idx="2">
                  <c:v>37335.17</c:v>
                </c:pt>
                <c:pt idx="3">
                  <c:v>37241.97</c:v>
                </c:pt>
                <c:pt idx="4">
                  <c:v>39111.519999999997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A-466F-B781-C72BF6DE9A54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A-466F-B781-C72BF6DE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12.9'!$S$4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12.9'!$V$4:$Z$4</c:f>
              <c:numCache>
                <c:formatCode>#,##0</c:formatCode>
                <c:ptCount val="5"/>
                <c:pt idx="0">
                  <c:v>19246</c:v>
                </c:pt>
                <c:pt idx="1">
                  <c:v>19100</c:v>
                </c:pt>
                <c:pt idx="2">
                  <c:v>19557</c:v>
                </c:pt>
                <c:pt idx="3">
                  <c:v>20883</c:v>
                </c:pt>
                <c:pt idx="4">
                  <c:v>21954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B-46CC-B95B-5352151E9EAF}"/>
            </c:ext>
          </c:extLst>
        </c:ser>
        <c:ser>
          <c:idx val="1"/>
          <c:order val="1"/>
          <c:tx>
            <c:strRef>
              <c:f>'Table 12.9'!$S$7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12.9'!$V$7:$Z$7</c:f>
              <c:numCache>
                <c:formatCode>#,##0</c:formatCode>
                <c:ptCount val="5"/>
                <c:pt idx="0">
                  <c:v>13194</c:v>
                </c:pt>
                <c:pt idx="1">
                  <c:v>13364</c:v>
                </c:pt>
                <c:pt idx="2">
                  <c:v>13683</c:v>
                </c:pt>
                <c:pt idx="3">
                  <c:v>13957</c:v>
                </c:pt>
                <c:pt idx="4">
                  <c:v>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B-46CC-B95B-5352151E9EAF}"/>
            </c:ext>
          </c:extLst>
        </c:ser>
        <c:ser>
          <c:idx val="2"/>
          <c:order val="2"/>
          <c:tx>
            <c:strRef>
              <c:f>'Table 12.9'!$S$11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12.9'!$V$11:$Z$11</c:f>
              <c:numCache>
                <c:formatCode>#,##0</c:formatCode>
                <c:ptCount val="5"/>
                <c:pt idx="0">
                  <c:v>17548</c:v>
                </c:pt>
                <c:pt idx="1">
                  <c:v>17538</c:v>
                </c:pt>
                <c:pt idx="2">
                  <c:v>17903</c:v>
                </c:pt>
                <c:pt idx="3">
                  <c:v>19090</c:v>
                </c:pt>
                <c:pt idx="4">
                  <c:v>20112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B-46CC-B95B-5352151E9EAF}"/>
            </c:ext>
          </c:extLst>
        </c:ser>
        <c:ser>
          <c:idx val="3"/>
          <c:order val="3"/>
          <c:tx>
            <c:strRef>
              <c:f>'Table 12.9'!$S$12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12.9'!$V$12:$Z$12</c:f>
              <c:numCache>
                <c:formatCode>#,##0</c:formatCode>
                <c:ptCount val="5"/>
                <c:pt idx="0">
                  <c:v>1701</c:v>
                </c:pt>
                <c:pt idx="1">
                  <c:v>1561</c:v>
                </c:pt>
                <c:pt idx="2">
                  <c:v>1655</c:v>
                </c:pt>
                <c:pt idx="3">
                  <c:v>1793</c:v>
                </c:pt>
                <c:pt idx="4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B-46CC-B95B-5352151E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12.9'!$S$1</c:f>
              <c:strCache>
                <c:ptCount val="1"/>
                <c:pt idx="0">
                  <c:v>Devonport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12.9'!$S$15:$S$33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12.9'!$AB$15:$AB$33</c:f>
              <c:numCache>
                <c:formatCode>0.0%</c:formatCode>
                <c:ptCount val="19"/>
                <c:pt idx="0">
                  <c:v>5.7885867832581865E-2</c:v>
                </c:pt>
                <c:pt idx="1">
                  <c:v>1.0748280730518742E-2</c:v>
                </c:pt>
                <c:pt idx="2">
                  <c:v>6.6857949628819968E-2</c:v>
                </c:pt>
                <c:pt idx="3">
                  <c:v>8.5166461720635796E-3</c:v>
                </c:pt>
                <c:pt idx="4">
                  <c:v>6.5673817005966209E-2</c:v>
                </c:pt>
                <c:pt idx="5">
                  <c:v>2.381928314432755E-2</c:v>
                </c:pt>
                <c:pt idx="6">
                  <c:v>9.8829530445871477E-2</c:v>
                </c:pt>
                <c:pt idx="7">
                  <c:v>7.760623035933871E-2</c:v>
                </c:pt>
                <c:pt idx="8">
                  <c:v>5.4606731338525297E-2</c:v>
                </c:pt>
                <c:pt idx="9">
                  <c:v>5.1464225531721091E-3</c:v>
                </c:pt>
                <c:pt idx="10">
                  <c:v>2.4502436580589333E-2</c:v>
                </c:pt>
                <c:pt idx="11">
                  <c:v>1.2069044040624857E-2</c:v>
                </c:pt>
                <c:pt idx="12">
                  <c:v>3.8939745866921713E-2</c:v>
                </c:pt>
                <c:pt idx="13">
                  <c:v>0.11071640023682652</c:v>
                </c:pt>
                <c:pt idx="14">
                  <c:v>4.1216923987794328E-2</c:v>
                </c:pt>
                <c:pt idx="15">
                  <c:v>6.7996538689256272E-2</c:v>
                </c:pt>
                <c:pt idx="16">
                  <c:v>0.15065810447693218</c:v>
                </c:pt>
                <c:pt idx="17">
                  <c:v>1.4665027098419638E-2</c:v>
                </c:pt>
                <c:pt idx="18">
                  <c:v>3.8211048868242475E-2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1-490E-9B90-DFE739DF0236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1-490E-9B90-DFE739DF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12.9'!$S$43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12.9'!$Z$44:$Z$60</c:f>
              <c:numCache>
                <c:formatCode>#,##0</c:formatCode>
                <c:ptCount val="17"/>
                <c:pt idx="0">
                  <c:v>23</c:v>
                </c:pt>
                <c:pt idx="1">
                  <c:v>373</c:v>
                </c:pt>
                <c:pt idx="2">
                  <c:v>635</c:v>
                </c:pt>
                <c:pt idx="3">
                  <c:v>1049</c:v>
                </c:pt>
                <c:pt idx="4">
                  <c:v>1579</c:v>
                </c:pt>
                <c:pt idx="5">
                  <c:v>1483</c:v>
                </c:pt>
                <c:pt idx="6">
                  <c:v>1045</c:v>
                </c:pt>
                <c:pt idx="7">
                  <c:v>939</c:v>
                </c:pt>
                <c:pt idx="8">
                  <c:v>852</c:v>
                </c:pt>
                <c:pt idx="9">
                  <c:v>932</c:v>
                </c:pt>
                <c:pt idx="10">
                  <c:v>805</c:v>
                </c:pt>
                <c:pt idx="11">
                  <c:v>716</c:v>
                </c:pt>
                <c:pt idx="12">
                  <c:v>364</c:v>
                </c:pt>
                <c:pt idx="13">
                  <c:v>145</c:v>
                </c:pt>
                <c:pt idx="14">
                  <c:v>82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A-46D5-B099-EA9A642F44DA}"/>
            </c:ext>
          </c:extLst>
        </c:ser>
        <c:ser>
          <c:idx val="1"/>
          <c:order val="1"/>
          <c:tx>
            <c:strRef>
              <c:f>'Table 12.9'!$S$62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12.9'!$S$63:$S$79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12.9'!$Z$63:$Z$79</c:f>
              <c:numCache>
                <c:formatCode>#,##0</c:formatCode>
                <c:ptCount val="17"/>
                <c:pt idx="0">
                  <c:v>46</c:v>
                </c:pt>
                <c:pt idx="1">
                  <c:v>374</c:v>
                </c:pt>
                <c:pt idx="2">
                  <c:v>615</c:v>
                </c:pt>
                <c:pt idx="3">
                  <c:v>960</c:v>
                </c:pt>
                <c:pt idx="4">
                  <c:v>1580</c:v>
                </c:pt>
                <c:pt idx="5">
                  <c:v>1279</c:v>
                </c:pt>
                <c:pt idx="6">
                  <c:v>1010</c:v>
                </c:pt>
                <c:pt idx="7">
                  <c:v>979</c:v>
                </c:pt>
                <c:pt idx="8">
                  <c:v>981</c:v>
                </c:pt>
                <c:pt idx="9">
                  <c:v>1052</c:v>
                </c:pt>
                <c:pt idx="10">
                  <c:v>829</c:v>
                </c:pt>
                <c:pt idx="11">
                  <c:v>691</c:v>
                </c:pt>
                <c:pt idx="12">
                  <c:v>292</c:v>
                </c:pt>
                <c:pt idx="13">
                  <c:v>106</c:v>
                </c:pt>
                <c:pt idx="14">
                  <c:v>38</c:v>
                </c:pt>
                <c:pt idx="15">
                  <c:v>22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A-46D5-B099-EA9A642F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12.9'!$S$82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12.9'!$Z$83:$Z$90</c:f>
              <c:numCache>
                <c:formatCode>#,##0</c:formatCode>
                <c:ptCount val="8"/>
                <c:pt idx="0">
                  <c:v>694</c:v>
                </c:pt>
                <c:pt idx="1">
                  <c:v>614</c:v>
                </c:pt>
                <c:pt idx="2">
                  <c:v>1519</c:v>
                </c:pt>
                <c:pt idx="3">
                  <c:v>505</c:v>
                </c:pt>
                <c:pt idx="4">
                  <c:v>267</c:v>
                </c:pt>
                <c:pt idx="5">
                  <c:v>408</c:v>
                </c:pt>
                <c:pt idx="6">
                  <c:v>834</c:v>
                </c:pt>
                <c:pt idx="7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B-4553-9D4C-515409F72DEE}"/>
            </c:ext>
          </c:extLst>
        </c:ser>
        <c:ser>
          <c:idx val="1"/>
          <c:order val="1"/>
          <c:tx>
            <c:strRef>
              <c:f>'Table 12.9'!$S$92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12.9'!$S$83:$S$90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12.9'!$Z$93:$Z$100</c:f>
              <c:numCache>
                <c:formatCode>#,##0</c:formatCode>
                <c:ptCount val="8"/>
                <c:pt idx="0">
                  <c:v>456</c:v>
                </c:pt>
                <c:pt idx="1">
                  <c:v>1101</c:v>
                </c:pt>
                <c:pt idx="2">
                  <c:v>245</c:v>
                </c:pt>
                <c:pt idx="3">
                  <c:v>1401</c:v>
                </c:pt>
                <c:pt idx="4">
                  <c:v>1012</c:v>
                </c:pt>
                <c:pt idx="5">
                  <c:v>801</c:v>
                </c:pt>
                <c:pt idx="6">
                  <c:v>78</c:v>
                </c:pt>
                <c:pt idx="7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B-4553-9D4C-515409F72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12.1'!$Z$83:$Z$90</c:f>
              <c:numCache>
                <c:formatCode>#,##0</c:formatCode>
                <c:ptCount val="8"/>
                <c:pt idx="0">
                  <c:v>161</c:v>
                </c:pt>
                <c:pt idx="1">
                  <c:v>126</c:v>
                </c:pt>
                <c:pt idx="2">
                  <c:v>265</c:v>
                </c:pt>
                <c:pt idx="3">
                  <c:v>90</c:v>
                </c:pt>
                <c:pt idx="4">
                  <c:v>35</c:v>
                </c:pt>
                <c:pt idx="5">
                  <c:v>67</c:v>
                </c:pt>
                <c:pt idx="6">
                  <c:v>151</c:v>
                </c:pt>
                <c:pt idx="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A-47D1-ADDC-41A3EB6CB9BE}"/>
            </c:ext>
          </c:extLst>
        </c:ser>
        <c:ser>
          <c:idx val="1"/>
          <c:order val="1"/>
          <c:tx>
            <c:strRef>
              <c:f>'Table 12.1'!$S$92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12.1'!$Z$93:$Z$100</c:f>
              <c:numCache>
                <c:formatCode>#,##0</c:formatCode>
                <c:ptCount val="8"/>
                <c:pt idx="0">
                  <c:v>127</c:v>
                </c:pt>
                <c:pt idx="1">
                  <c:v>214</c:v>
                </c:pt>
                <c:pt idx="2">
                  <c:v>64</c:v>
                </c:pt>
                <c:pt idx="3">
                  <c:v>295</c:v>
                </c:pt>
                <c:pt idx="4">
                  <c:v>188</c:v>
                </c:pt>
                <c:pt idx="5">
                  <c:v>169</c:v>
                </c:pt>
                <c:pt idx="6">
                  <c:v>15</c:v>
                </c:pt>
                <c:pt idx="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A-47D1-ADDC-41A3EB6C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12.9'!$S$1</c:f>
              <c:strCache>
                <c:ptCount val="1"/>
                <c:pt idx="0">
                  <c:v>Devonport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12.9'!$V$8:$Z$8</c:f>
              <c:numCache>
                <c:formatCode>#,##0</c:formatCode>
                <c:ptCount val="5"/>
                <c:pt idx="0">
                  <c:v>34522.32</c:v>
                </c:pt>
                <c:pt idx="1">
                  <c:v>37335.17</c:v>
                </c:pt>
                <c:pt idx="2">
                  <c:v>37241.97</c:v>
                </c:pt>
                <c:pt idx="3">
                  <c:v>39111.519999999997</c:v>
                </c:pt>
                <c:pt idx="4">
                  <c:v>40559.230000000003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06C-9CB2-C24E6C11ADC9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12.9'!$V$2:$Z$2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'State data for spotlight'!$D$8:$H$8</c:f>
              <c:numCache>
                <c:formatCode>#,##0</c:formatCode>
                <c:ptCount val="5"/>
                <c:pt idx="0">
                  <c:v>37981.74</c:v>
                </c:pt>
                <c:pt idx="1">
                  <c:v>39926</c:v>
                </c:pt>
                <c:pt idx="2">
                  <c:v>40101.129999999997</c:v>
                </c:pt>
                <c:pt idx="3">
                  <c:v>41514.5</c:v>
                </c:pt>
                <c:pt idx="4">
                  <c:v>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06C-9CB2-C24E6C11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12.10'!$S$4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12.10'!$U$4:$Y$4</c:f>
              <c:numCache>
                <c:formatCode>#,##0</c:formatCode>
                <c:ptCount val="5"/>
                <c:pt idx="1">
                  <c:v>4937</c:v>
                </c:pt>
                <c:pt idx="2">
                  <c:v>4909</c:v>
                </c:pt>
                <c:pt idx="3">
                  <c:v>5137</c:v>
                </c:pt>
                <c:pt idx="4">
                  <c:v>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3-4943-948D-5B85900F8584}"/>
            </c:ext>
          </c:extLst>
        </c:ser>
        <c:ser>
          <c:idx val="1"/>
          <c:order val="1"/>
          <c:tx>
            <c:strRef>
              <c:f>'Table 12.10'!$S$7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12.10'!$U$7:$Y$7</c:f>
              <c:numCache>
                <c:formatCode>#,##0</c:formatCode>
                <c:ptCount val="5"/>
                <c:pt idx="1">
                  <c:v>3468</c:v>
                </c:pt>
                <c:pt idx="2">
                  <c:v>3464</c:v>
                </c:pt>
                <c:pt idx="3">
                  <c:v>3569</c:v>
                </c:pt>
                <c:pt idx="4">
                  <c:v>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3-4943-948D-5B85900F8584}"/>
            </c:ext>
          </c:extLst>
        </c:ser>
        <c:ser>
          <c:idx val="2"/>
          <c:order val="2"/>
          <c:tx>
            <c:strRef>
              <c:f>'Table 12.10'!$S$11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12.10'!$U$11:$Y$11</c:f>
              <c:numCache>
                <c:formatCode>#,##0</c:formatCode>
                <c:ptCount val="5"/>
                <c:pt idx="1">
                  <c:v>4100</c:v>
                </c:pt>
                <c:pt idx="2">
                  <c:v>4107</c:v>
                </c:pt>
                <c:pt idx="3">
                  <c:v>4274</c:v>
                </c:pt>
                <c:pt idx="4">
                  <c:v>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3-4943-948D-5B85900F8584}"/>
            </c:ext>
          </c:extLst>
        </c:ser>
        <c:ser>
          <c:idx val="3"/>
          <c:order val="3"/>
          <c:tx>
            <c:strRef>
              <c:f>'Table 12.10'!$S$12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12.10'!$U$2:$Y$2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12.10'!$U$12:$Y$12</c:f>
              <c:numCache>
                <c:formatCode>#,##0</c:formatCode>
                <c:ptCount val="5"/>
                <c:pt idx="1">
                  <c:v>839</c:v>
                </c:pt>
                <c:pt idx="2">
                  <c:v>799</c:v>
                </c:pt>
                <c:pt idx="3">
                  <c:v>861</c:v>
                </c:pt>
                <c:pt idx="4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3-4943-948D-5B85900F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12.10'!$S$1</c:f>
              <c:strCache>
                <c:ptCount val="1"/>
                <c:pt idx="0">
                  <c:v>Dorset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12.10'!$S$15:$S$33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12.10'!$AB$15:$AB$33</c:f>
              <c:numCache>
                <c:formatCode>0.0%</c:formatCode>
                <c:ptCount val="19"/>
                <c:pt idx="0">
                  <c:v>0.21657707646956822</c:v>
                </c:pt>
                <c:pt idx="1">
                  <c:v>8.8434194555228017E-3</c:v>
                </c:pt>
                <c:pt idx="2">
                  <c:v>7.1961158314548287E-2</c:v>
                </c:pt>
                <c:pt idx="3">
                  <c:v>7.4562164036760881E-3</c:v>
                </c:pt>
                <c:pt idx="4">
                  <c:v>5.5661522455349402E-2</c:v>
                </c:pt>
                <c:pt idx="5">
                  <c:v>1.9594243107334836E-2</c:v>
                </c:pt>
                <c:pt idx="6">
                  <c:v>6.7972949540488992E-2</c:v>
                </c:pt>
                <c:pt idx="7">
                  <c:v>7.5082365181203398E-2</c:v>
                </c:pt>
                <c:pt idx="8">
                  <c:v>4.473729842205653E-2</c:v>
                </c:pt>
                <c:pt idx="9">
                  <c:v>3.1212068666551067E-3</c:v>
                </c:pt>
                <c:pt idx="10">
                  <c:v>1.4218831281428819E-2</c:v>
                </c:pt>
                <c:pt idx="11">
                  <c:v>1.1964626322177908E-2</c:v>
                </c:pt>
                <c:pt idx="12">
                  <c:v>3.3466273625801977E-2</c:v>
                </c:pt>
                <c:pt idx="13">
                  <c:v>5.0632911392405063E-2</c:v>
                </c:pt>
                <c:pt idx="14">
                  <c:v>5.5141321310906884E-2</c:v>
                </c:pt>
                <c:pt idx="15">
                  <c:v>5.2540315588694292E-2</c:v>
                </c:pt>
                <c:pt idx="16">
                  <c:v>8.0631177388590256E-2</c:v>
                </c:pt>
                <c:pt idx="17">
                  <c:v>3.017166637766603E-2</c:v>
                </c:pt>
                <c:pt idx="18">
                  <c:v>2.7397260273972601E-2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7-4ADF-8CD5-B10BAFD0FF9E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7-4ADF-8CD5-B10BAFD0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12.10'!$S$43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12.10'!$S$63:$S$79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12.10'!$Y$44:$Y$60</c:f>
              <c:numCache>
                <c:formatCode>#,##0</c:formatCode>
                <c:ptCount val="17"/>
                <c:pt idx="0">
                  <c:v>10</c:v>
                </c:pt>
                <c:pt idx="1">
                  <c:v>67</c:v>
                </c:pt>
                <c:pt idx="2">
                  <c:v>154</c:v>
                </c:pt>
                <c:pt idx="3">
                  <c:v>251</c:v>
                </c:pt>
                <c:pt idx="4">
                  <c:v>305</c:v>
                </c:pt>
                <c:pt idx="5">
                  <c:v>265</c:v>
                </c:pt>
                <c:pt idx="6">
                  <c:v>223</c:v>
                </c:pt>
                <c:pt idx="7">
                  <c:v>202</c:v>
                </c:pt>
                <c:pt idx="8">
                  <c:v>188</c:v>
                </c:pt>
                <c:pt idx="9">
                  <c:v>230</c:v>
                </c:pt>
                <c:pt idx="10">
                  <c:v>252</c:v>
                </c:pt>
                <c:pt idx="11">
                  <c:v>278</c:v>
                </c:pt>
                <c:pt idx="12">
                  <c:v>151</c:v>
                </c:pt>
                <c:pt idx="13">
                  <c:v>74</c:v>
                </c:pt>
                <c:pt idx="14">
                  <c:v>17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E-4EF2-BD52-19F6802217DE}"/>
            </c:ext>
          </c:extLst>
        </c:ser>
        <c:ser>
          <c:idx val="1"/>
          <c:order val="1"/>
          <c:tx>
            <c:strRef>
              <c:f>'Table 12.10'!$S$62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12.10'!$S$63:$S$79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12.10'!$Y$63:$Y$79</c:f>
              <c:numCache>
                <c:formatCode>#,##0</c:formatCode>
                <c:ptCount val="17"/>
                <c:pt idx="0">
                  <c:v>10</c:v>
                </c:pt>
                <c:pt idx="1">
                  <c:v>89</c:v>
                </c:pt>
                <c:pt idx="2">
                  <c:v>176</c:v>
                </c:pt>
                <c:pt idx="3">
                  <c:v>192</c:v>
                </c:pt>
                <c:pt idx="4">
                  <c:v>284</c:v>
                </c:pt>
                <c:pt idx="5">
                  <c:v>215</c:v>
                </c:pt>
                <c:pt idx="6">
                  <c:v>222</c:v>
                </c:pt>
                <c:pt idx="7">
                  <c:v>167</c:v>
                </c:pt>
                <c:pt idx="8">
                  <c:v>233</c:v>
                </c:pt>
                <c:pt idx="9">
                  <c:v>245</c:v>
                </c:pt>
                <c:pt idx="10">
                  <c:v>302</c:v>
                </c:pt>
                <c:pt idx="11">
                  <c:v>260</c:v>
                </c:pt>
                <c:pt idx="12">
                  <c:v>109</c:v>
                </c:pt>
                <c:pt idx="13">
                  <c:v>32</c:v>
                </c:pt>
                <c:pt idx="14">
                  <c:v>15</c:v>
                </c:pt>
                <c:pt idx="15">
                  <c:v>14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E-4EF2-BD52-19F68022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12.10'!$S$82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12.10'!$S$83:$S$90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12.10'!$Y$83:$Y$90</c:f>
              <c:numCache>
                <c:formatCode>#,##0</c:formatCode>
                <c:ptCount val="8"/>
                <c:pt idx="0">
                  <c:v>219</c:v>
                </c:pt>
                <c:pt idx="1">
                  <c:v>86</c:v>
                </c:pt>
                <c:pt idx="2">
                  <c:v>289</c:v>
                </c:pt>
                <c:pt idx="3">
                  <c:v>74</c:v>
                </c:pt>
                <c:pt idx="4">
                  <c:v>36</c:v>
                </c:pt>
                <c:pt idx="5">
                  <c:v>57</c:v>
                </c:pt>
                <c:pt idx="6">
                  <c:v>275</c:v>
                </c:pt>
                <c:pt idx="7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C-46B0-BDE4-DF515101A422}"/>
            </c:ext>
          </c:extLst>
        </c:ser>
        <c:ser>
          <c:idx val="1"/>
          <c:order val="1"/>
          <c:tx>
            <c:strRef>
              <c:f>'Table 12.10'!$S$92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12.10'!$S$83:$S$90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12.10'!$Y$93:$Y$100</c:f>
              <c:numCache>
                <c:formatCode>#,##0</c:formatCode>
                <c:ptCount val="8"/>
                <c:pt idx="0">
                  <c:v>106</c:v>
                </c:pt>
                <c:pt idx="1">
                  <c:v>234</c:v>
                </c:pt>
                <c:pt idx="2">
                  <c:v>60</c:v>
                </c:pt>
                <c:pt idx="3">
                  <c:v>266</c:v>
                </c:pt>
                <c:pt idx="4">
                  <c:v>207</c:v>
                </c:pt>
                <c:pt idx="5">
                  <c:v>172</c:v>
                </c:pt>
                <c:pt idx="6">
                  <c:v>24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C-46B0-BDE4-DF515101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12.10'!$S$1</c:f>
              <c:strCache>
                <c:ptCount val="1"/>
                <c:pt idx="0">
                  <c:v>Dorset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12.10'!$U$8:$Y$8</c:f>
              <c:numCache>
                <c:formatCode>#,##0</c:formatCode>
                <c:ptCount val="5"/>
                <c:pt idx="1">
                  <c:v>28213.51</c:v>
                </c:pt>
                <c:pt idx="2">
                  <c:v>32900</c:v>
                </c:pt>
                <c:pt idx="3">
                  <c:v>31669.93</c:v>
                </c:pt>
                <c:pt idx="4">
                  <c:v>33404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B-48A9-9338-C1CEEA910D0D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37981.74</c:v>
                </c:pt>
                <c:pt idx="2">
                  <c:v>39926</c:v>
                </c:pt>
                <c:pt idx="3">
                  <c:v>40101.129999999997</c:v>
                </c:pt>
                <c:pt idx="4">
                  <c:v>41514.5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B-48A9-9338-C1CEEA91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12.10'!$S$4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12.10'!$V$2:$Z$2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12.10'!$V$4:$Z$4</c:f>
              <c:numCache>
                <c:formatCode>#,##0</c:formatCode>
                <c:ptCount val="5"/>
                <c:pt idx="0">
                  <c:v>4937</c:v>
                </c:pt>
                <c:pt idx="1">
                  <c:v>4909</c:v>
                </c:pt>
                <c:pt idx="2">
                  <c:v>5137</c:v>
                </c:pt>
                <c:pt idx="3">
                  <c:v>5257</c:v>
                </c:pt>
                <c:pt idx="4">
                  <c:v>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3-44FD-9CF7-E016AB8032AE}"/>
            </c:ext>
          </c:extLst>
        </c:ser>
        <c:ser>
          <c:idx val="1"/>
          <c:order val="1"/>
          <c:tx>
            <c:strRef>
              <c:f>'Table 12.10'!$S$7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12.10'!$V$2:$Z$2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12.10'!$V$7:$Z$7</c:f>
              <c:numCache>
                <c:formatCode>#,##0</c:formatCode>
                <c:ptCount val="5"/>
                <c:pt idx="0">
                  <c:v>3468</c:v>
                </c:pt>
                <c:pt idx="1">
                  <c:v>3464</c:v>
                </c:pt>
                <c:pt idx="2">
                  <c:v>3569</c:v>
                </c:pt>
                <c:pt idx="3">
                  <c:v>3626</c:v>
                </c:pt>
                <c:pt idx="4">
                  <c:v>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3-44FD-9CF7-E016AB8032AE}"/>
            </c:ext>
          </c:extLst>
        </c:ser>
        <c:ser>
          <c:idx val="2"/>
          <c:order val="2"/>
          <c:tx>
            <c:strRef>
              <c:f>'Table 12.10'!$S$11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12.10'!$V$2:$Z$2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12.10'!$V$11:$Z$11</c:f>
              <c:numCache>
                <c:formatCode>#,##0</c:formatCode>
                <c:ptCount val="5"/>
                <c:pt idx="0">
                  <c:v>4100</c:v>
                </c:pt>
                <c:pt idx="1">
                  <c:v>4107</c:v>
                </c:pt>
                <c:pt idx="2">
                  <c:v>4274</c:v>
                </c:pt>
                <c:pt idx="3">
                  <c:v>4376</c:v>
                </c:pt>
                <c:pt idx="4">
                  <c:v>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3-44FD-9CF7-E016AB8032AE}"/>
            </c:ext>
          </c:extLst>
        </c:ser>
        <c:ser>
          <c:idx val="3"/>
          <c:order val="3"/>
          <c:tx>
            <c:strRef>
              <c:f>'Table 12.10'!$S$12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12.10'!$V$2:$Z$2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12.10'!$V$12:$Z$12</c:f>
              <c:numCache>
                <c:formatCode>#,##0</c:formatCode>
                <c:ptCount val="5"/>
                <c:pt idx="0">
                  <c:v>839</c:v>
                </c:pt>
                <c:pt idx="1">
                  <c:v>799</c:v>
                </c:pt>
                <c:pt idx="2">
                  <c:v>861</c:v>
                </c:pt>
                <c:pt idx="3">
                  <c:v>881</c:v>
                </c:pt>
                <c:pt idx="4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3-44FD-9CF7-E016AB803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12.10'!$S$1</c:f>
              <c:strCache>
                <c:ptCount val="1"/>
                <c:pt idx="0">
                  <c:v>Dorset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12.10'!$S$15:$S$33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12.10'!$AB$15:$AB$33</c:f>
              <c:numCache>
                <c:formatCode>0.0%</c:formatCode>
                <c:ptCount val="19"/>
                <c:pt idx="0">
                  <c:v>0.21657707646956822</c:v>
                </c:pt>
                <c:pt idx="1">
                  <c:v>8.8434194555228017E-3</c:v>
                </c:pt>
                <c:pt idx="2">
                  <c:v>7.1961158314548287E-2</c:v>
                </c:pt>
                <c:pt idx="3">
                  <c:v>7.4562164036760881E-3</c:v>
                </c:pt>
                <c:pt idx="4">
                  <c:v>5.5661522455349402E-2</c:v>
                </c:pt>
                <c:pt idx="5">
                  <c:v>1.9594243107334836E-2</c:v>
                </c:pt>
                <c:pt idx="6">
                  <c:v>6.7972949540488992E-2</c:v>
                </c:pt>
                <c:pt idx="7">
                  <c:v>7.5082365181203398E-2</c:v>
                </c:pt>
                <c:pt idx="8">
                  <c:v>4.473729842205653E-2</c:v>
                </c:pt>
                <c:pt idx="9">
                  <c:v>3.1212068666551067E-3</c:v>
                </c:pt>
                <c:pt idx="10">
                  <c:v>1.4218831281428819E-2</c:v>
                </c:pt>
                <c:pt idx="11">
                  <c:v>1.1964626322177908E-2</c:v>
                </c:pt>
                <c:pt idx="12">
                  <c:v>3.3466273625801977E-2</c:v>
                </c:pt>
                <c:pt idx="13">
                  <c:v>5.0632911392405063E-2</c:v>
                </c:pt>
                <c:pt idx="14">
                  <c:v>5.5141321310906884E-2</c:v>
                </c:pt>
                <c:pt idx="15">
                  <c:v>5.2540315588694292E-2</c:v>
                </c:pt>
                <c:pt idx="16">
                  <c:v>8.0631177388590256E-2</c:v>
                </c:pt>
                <c:pt idx="17">
                  <c:v>3.017166637766603E-2</c:v>
                </c:pt>
                <c:pt idx="18">
                  <c:v>2.7397260273972601E-2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0-4252-ADEF-CE3344384FF8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Tasmania</c:v>
                </c:pt>
              </c:strCache>
            </c:strRef>
          </c:tx>
          <c:spPr>
            <a:solidFill>
              <a:srgbClr val="669966"/>
            </a:solidFill>
          </c:spPr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6.154548003800292E-2</c:v>
                </c:pt>
                <c:pt idx="1">
                  <c:v>7.9835432283230576E-3</c:v>
                </c:pt>
                <c:pt idx="2">
                  <c:v>5.7550569416018986E-2</c:v>
                </c:pt>
                <c:pt idx="3">
                  <c:v>1.0896542487517213E-2</c:v>
                </c:pt>
                <c:pt idx="4">
                  <c:v>6.4803770157661894E-2</c:v>
                </c:pt>
                <c:pt idx="5">
                  <c:v>2.3799957309493615E-2</c:v>
                </c:pt>
                <c:pt idx="6">
                  <c:v>8.9394757438402209E-2</c:v>
                </c:pt>
                <c:pt idx="7">
                  <c:v>8.3392974481959078E-2</c:v>
                </c:pt>
                <c:pt idx="8">
                  <c:v>3.9601722687492937E-2</c:v>
                </c:pt>
                <c:pt idx="9">
                  <c:v>8.4167263078152917E-3</c:v>
                </c:pt>
                <c:pt idx="10">
                  <c:v>2.9958690657057117E-2</c:v>
                </c:pt>
                <c:pt idx="11">
                  <c:v>1.4328524373349406E-2</c:v>
                </c:pt>
                <c:pt idx="12">
                  <c:v>5.4920080860841505E-2</c:v>
                </c:pt>
                <c:pt idx="13">
                  <c:v>7.0807645785986625E-2</c:v>
                </c:pt>
                <c:pt idx="14">
                  <c:v>6.4320362953011148E-2</c:v>
                </c:pt>
                <c:pt idx="15">
                  <c:v>8.3250672794009939E-2</c:v>
                </c:pt>
                <c:pt idx="16">
                  <c:v>0.14493426917619878</c:v>
                </c:pt>
                <c:pt idx="17">
                  <c:v>2.2261843476513943E-2</c:v>
                </c:pt>
                <c:pt idx="18">
                  <c:v>3.7316524992780285E-2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0-4252-ADEF-CE334438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12.10'!$S$43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12.10'!$S$63:$S$79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12.10'!$Z$44:$Z$60</c:f>
              <c:numCache>
                <c:formatCode>#,##0</c:formatCode>
                <c:ptCount val="17"/>
                <c:pt idx="0">
                  <c:v>10</c:v>
                </c:pt>
                <c:pt idx="1">
                  <c:v>83</c:v>
                </c:pt>
                <c:pt idx="2">
                  <c:v>163</c:v>
                </c:pt>
                <c:pt idx="3">
                  <c:v>264</c:v>
                </c:pt>
                <c:pt idx="4">
                  <c:v>347</c:v>
                </c:pt>
                <c:pt idx="5">
                  <c:v>304</c:v>
                </c:pt>
                <c:pt idx="6">
                  <c:v>241</c:v>
                </c:pt>
                <c:pt idx="7">
                  <c:v>210</c:v>
                </c:pt>
                <c:pt idx="8">
                  <c:v>204</c:v>
                </c:pt>
                <c:pt idx="9">
                  <c:v>253</c:v>
                </c:pt>
                <c:pt idx="10">
                  <c:v>244</c:v>
                </c:pt>
                <c:pt idx="11">
                  <c:v>278</c:v>
                </c:pt>
                <c:pt idx="12">
                  <c:v>162</c:v>
                </c:pt>
                <c:pt idx="13">
                  <c:v>80</c:v>
                </c:pt>
                <c:pt idx="14">
                  <c:v>23</c:v>
                </c:pt>
                <c:pt idx="15">
                  <c:v>7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8-4688-95A2-40559CF6855A}"/>
            </c:ext>
          </c:extLst>
        </c:ser>
        <c:ser>
          <c:idx val="1"/>
          <c:order val="1"/>
          <c:tx>
            <c:strRef>
              <c:f>'Table 12.10'!$S$62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12.10'!$S$63:$S$79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12.10'!$Z$63:$Z$79</c:f>
              <c:numCache>
                <c:formatCode>#,##0</c:formatCode>
                <c:ptCount val="17"/>
                <c:pt idx="0">
                  <c:v>8</c:v>
                </c:pt>
                <c:pt idx="1">
                  <c:v>120</c:v>
                </c:pt>
                <c:pt idx="2">
                  <c:v>183</c:v>
                </c:pt>
                <c:pt idx="3">
                  <c:v>265</c:v>
                </c:pt>
                <c:pt idx="4">
                  <c:v>273</c:v>
                </c:pt>
                <c:pt idx="5">
                  <c:v>230</c:v>
                </c:pt>
                <c:pt idx="6">
                  <c:v>252</c:v>
                </c:pt>
                <c:pt idx="7">
                  <c:v>201</c:v>
                </c:pt>
                <c:pt idx="8">
                  <c:v>244</c:v>
                </c:pt>
                <c:pt idx="9">
                  <c:v>285</c:v>
                </c:pt>
                <c:pt idx="10">
                  <c:v>321</c:v>
                </c:pt>
                <c:pt idx="11">
                  <c:v>293</c:v>
                </c:pt>
                <c:pt idx="12">
                  <c:v>144</c:v>
                </c:pt>
                <c:pt idx="13">
                  <c:v>27</c:v>
                </c:pt>
                <c:pt idx="14">
                  <c:v>24</c:v>
                </c:pt>
                <c:pt idx="15">
                  <c:v>9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8-4688-95A2-40559CF6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12.10'!$S$82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12.10'!$S$83:$S$90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12.10'!$Z$83:$Z$90</c:f>
              <c:numCache>
                <c:formatCode>#,##0</c:formatCode>
                <c:ptCount val="8"/>
                <c:pt idx="0">
                  <c:v>224</c:v>
                </c:pt>
                <c:pt idx="1">
                  <c:v>98</c:v>
                </c:pt>
                <c:pt idx="2">
                  <c:v>304</c:v>
                </c:pt>
                <c:pt idx="3">
                  <c:v>76</c:v>
                </c:pt>
                <c:pt idx="4">
                  <c:v>38</c:v>
                </c:pt>
                <c:pt idx="5">
                  <c:v>60</c:v>
                </c:pt>
                <c:pt idx="6">
                  <c:v>279</c:v>
                </c:pt>
                <c:pt idx="7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A-4BD5-AB65-CCBBFE0E6BEA}"/>
            </c:ext>
          </c:extLst>
        </c:ser>
        <c:ser>
          <c:idx val="1"/>
          <c:order val="1"/>
          <c:tx>
            <c:strRef>
              <c:f>'Table 12.10'!$S$92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12.10'!$S$83:$S$90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12.10'!$Z$93:$Z$100</c:f>
              <c:numCache>
                <c:formatCode>#,##0</c:formatCode>
                <c:ptCount val="8"/>
                <c:pt idx="0">
                  <c:v>108</c:v>
                </c:pt>
                <c:pt idx="1">
                  <c:v>245</c:v>
                </c:pt>
                <c:pt idx="2">
                  <c:v>71</c:v>
                </c:pt>
                <c:pt idx="3">
                  <c:v>271</c:v>
                </c:pt>
                <c:pt idx="4">
                  <c:v>217</c:v>
                </c:pt>
                <c:pt idx="5">
                  <c:v>187</c:v>
                </c:pt>
                <c:pt idx="6">
                  <c:v>29</c:v>
                </c:pt>
                <c:pt idx="7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A-4BD5-AB65-CCBBFE0E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3.xml"/><Relationship Id="rId7" Type="http://schemas.openxmlformats.org/officeDocument/2006/relationships/chart" Target="../charts/chart46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1.png"/><Relationship Id="rId11" Type="http://schemas.openxmlformats.org/officeDocument/2006/relationships/chart" Target="../charts/chart50.xml"/><Relationship Id="rId5" Type="http://schemas.openxmlformats.org/officeDocument/2006/relationships/chart" Target="../charts/chart45.xml"/><Relationship Id="rId10" Type="http://schemas.openxmlformats.org/officeDocument/2006/relationships/chart" Target="../charts/chart49.xml"/><Relationship Id="rId4" Type="http://schemas.openxmlformats.org/officeDocument/2006/relationships/chart" Target="../charts/chart44.xml"/><Relationship Id="rId9" Type="http://schemas.openxmlformats.org/officeDocument/2006/relationships/chart" Target="../charts/chart48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3.xml"/><Relationship Id="rId7" Type="http://schemas.openxmlformats.org/officeDocument/2006/relationships/chart" Target="../charts/chart56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image" Target="../media/image1.png"/><Relationship Id="rId11" Type="http://schemas.openxmlformats.org/officeDocument/2006/relationships/chart" Target="../charts/chart60.xml"/><Relationship Id="rId5" Type="http://schemas.openxmlformats.org/officeDocument/2006/relationships/chart" Target="../charts/chart55.xml"/><Relationship Id="rId10" Type="http://schemas.openxmlformats.org/officeDocument/2006/relationships/chart" Target="../charts/chart59.xml"/><Relationship Id="rId4" Type="http://schemas.openxmlformats.org/officeDocument/2006/relationships/chart" Target="../charts/chart54.xml"/><Relationship Id="rId9" Type="http://schemas.openxmlformats.org/officeDocument/2006/relationships/chart" Target="../charts/chart5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3.xml"/><Relationship Id="rId7" Type="http://schemas.openxmlformats.org/officeDocument/2006/relationships/chart" Target="../charts/chart66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image" Target="../media/image1.png"/><Relationship Id="rId11" Type="http://schemas.openxmlformats.org/officeDocument/2006/relationships/chart" Target="../charts/chart70.xml"/><Relationship Id="rId5" Type="http://schemas.openxmlformats.org/officeDocument/2006/relationships/chart" Target="../charts/chart65.xml"/><Relationship Id="rId10" Type="http://schemas.openxmlformats.org/officeDocument/2006/relationships/chart" Target="../charts/chart69.xml"/><Relationship Id="rId4" Type="http://schemas.openxmlformats.org/officeDocument/2006/relationships/chart" Target="../charts/chart64.xml"/><Relationship Id="rId9" Type="http://schemas.openxmlformats.org/officeDocument/2006/relationships/chart" Target="../charts/chart68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3.xml"/><Relationship Id="rId7" Type="http://schemas.openxmlformats.org/officeDocument/2006/relationships/chart" Target="../charts/chart76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image" Target="../media/image1.png"/><Relationship Id="rId11" Type="http://schemas.openxmlformats.org/officeDocument/2006/relationships/chart" Target="../charts/chart80.xml"/><Relationship Id="rId5" Type="http://schemas.openxmlformats.org/officeDocument/2006/relationships/chart" Target="../charts/chart75.xml"/><Relationship Id="rId10" Type="http://schemas.openxmlformats.org/officeDocument/2006/relationships/chart" Target="../charts/chart79.xml"/><Relationship Id="rId4" Type="http://schemas.openxmlformats.org/officeDocument/2006/relationships/chart" Target="../charts/chart74.xml"/><Relationship Id="rId9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3.xml"/><Relationship Id="rId7" Type="http://schemas.openxmlformats.org/officeDocument/2006/relationships/chart" Target="../charts/chart86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image" Target="../media/image1.png"/><Relationship Id="rId11" Type="http://schemas.openxmlformats.org/officeDocument/2006/relationships/chart" Target="../charts/chart90.xml"/><Relationship Id="rId5" Type="http://schemas.openxmlformats.org/officeDocument/2006/relationships/chart" Target="../charts/chart85.xml"/><Relationship Id="rId10" Type="http://schemas.openxmlformats.org/officeDocument/2006/relationships/chart" Target="../charts/chart89.xml"/><Relationship Id="rId4" Type="http://schemas.openxmlformats.org/officeDocument/2006/relationships/chart" Target="../charts/chart84.xml"/><Relationship Id="rId9" Type="http://schemas.openxmlformats.org/officeDocument/2006/relationships/chart" Target="../charts/chart8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3.xml"/><Relationship Id="rId7" Type="http://schemas.openxmlformats.org/officeDocument/2006/relationships/chart" Target="../charts/chart96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image" Target="../media/image1.png"/><Relationship Id="rId11" Type="http://schemas.openxmlformats.org/officeDocument/2006/relationships/chart" Target="../charts/chart100.xml"/><Relationship Id="rId5" Type="http://schemas.openxmlformats.org/officeDocument/2006/relationships/chart" Target="../charts/chart95.xml"/><Relationship Id="rId10" Type="http://schemas.openxmlformats.org/officeDocument/2006/relationships/chart" Target="../charts/chart99.xml"/><Relationship Id="rId4" Type="http://schemas.openxmlformats.org/officeDocument/2006/relationships/chart" Target="../charts/chart94.xml"/><Relationship Id="rId9" Type="http://schemas.openxmlformats.org/officeDocument/2006/relationships/chart" Target="../charts/chart98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3.xml"/><Relationship Id="rId7" Type="http://schemas.openxmlformats.org/officeDocument/2006/relationships/chart" Target="../charts/chart106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image" Target="../media/image1.png"/><Relationship Id="rId11" Type="http://schemas.openxmlformats.org/officeDocument/2006/relationships/chart" Target="../charts/chart110.xml"/><Relationship Id="rId5" Type="http://schemas.openxmlformats.org/officeDocument/2006/relationships/chart" Target="../charts/chart105.xml"/><Relationship Id="rId10" Type="http://schemas.openxmlformats.org/officeDocument/2006/relationships/chart" Target="../charts/chart109.xml"/><Relationship Id="rId4" Type="http://schemas.openxmlformats.org/officeDocument/2006/relationships/chart" Target="../charts/chart104.xml"/><Relationship Id="rId9" Type="http://schemas.openxmlformats.org/officeDocument/2006/relationships/chart" Target="../charts/chart108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3" Type="http://schemas.openxmlformats.org/officeDocument/2006/relationships/chart" Target="../charts/chart113.xml"/><Relationship Id="rId7" Type="http://schemas.openxmlformats.org/officeDocument/2006/relationships/chart" Target="../charts/chart116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image" Target="../media/image1.png"/><Relationship Id="rId11" Type="http://schemas.openxmlformats.org/officeDocument/2006/relationships/chart" Target="../charts/chart120.xml"/><Relationship Id="rId5" Type="http://schemas.openxmlformats.org/officeDocument/2006/relationships/chart" Target="../charts/chart115.xml"/><Relationship Id="rId10" Type="http://schemas.openxmlformats.org/officeDocument/2006/relationships/chart" Target="../charts/chart119.xml"/><Relationship Id="rId4" Type="http://schemas.openxmlformats.org/officeDocument/2006/relationships/chart" Target="../charts/chart114.xml"/><Relationship Id="rId9" Type="http://schemas.openxmlformats.org/officeDocument/2006/relationships/chart" Target="../charts/chart118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3" Type="http://schemas.openxmlformats.org/officeDocument/2006/relationships/chart" Target="../charts/chart123.xml"/><Relationship Id="rId7" Type="http://schemas.openxmlformats.org/officeDocument/2006/relationships/chart" Target="../charts/chart126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image" Target="../media/image1.png"/><Relationship Id="rId11" Type="http://schemas.openxmlformats.org/officeDocument/2006/relationships/chart" Target="../charts/chart130.xml"/><Relationship Id="rId5" Type="http://schemas.openxmlformats.org/officeDocument/2006/relationships/chart" Target="../charts/chart125.xml"/><Relationship Id="rId10" Type="http://schemas.openxmlformats.org/officeDocument/2006/relationships/chart" Target="../charts/chart129.xml"/><Relationship Id="rId4" Type="http://schemas.openxmlformats.org/officeDocument/2006/relationships/chart" Target="../charts/chart124.xml"/><Relationship Id="rId9" Type="http://schemas.openxmlformats.org/officeDocument/2006/relationships/chart" Target="../charts/chart128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7.xml"/><Relationship Id="rId3" Type="http://schemas.openxmlformats.org/officeDocument/2006/relationships/chart" Target="../charts/chart133.xml"/><Relationship Id="rId7" Type="http://schemas.openxmlformats.org/officeDocument/2006/relationships/chart" Target="../charts/chart136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image" Target="../media/image1.png"/><Relationship Id="rId11" Type="http://schemas.openxmlformats.org/officeDocument/2006/relationships/chart" Target="../charts/chart140.xml"/><Relationship Id="rId5" Type="http://schemas.openxmlformats.org/officeDocument/2006/relationships/chart" Target="../charts/chart135.xml"/><Relationship Id="rId10" Type="http://schemas.openxmlformats.org/officeDocument/2006/relationships/chart" Target="../charts/chart139.xml"/><Relationship Id="rId4" Type="http://schemas.openxmlformats.org/officeDocument/2006/relationships/chart" Target="../charts/chart134.xml"/><Relationship Id="rId9" Type="http://schemas.openxmlformats.org/officeDocument/2006/relationships/chart" Target="../charts/chart138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7.xml"/><Relationship Id="rId3" Type="http://schemas.openxmlformats.org/officeDocument/2006/relationships/chart" Target="../charts/chart143.xml"/><Relationship Id="rId7" Type="http://schemas.openxmlformats.org/officeDocument/2006/relationships/chart" Target="../charts/chart146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6" Type="http://schemas.openxmlformats.org/officeDocument/2006/relationships/image" Target="../media/image1.png"/><Relationship Id="rId11" Type="http://schemas.openxmlformats.org/officeDocument/2006/relationships/chart" Target="../charts/chart150.xml"/><Relationship Id="rId5" Type="http://schemas.openxmlformats.org/officeDocument/2006/relationships/chart" Target="../charts/chart145.xml"/><Relationship Id="rId10" Type="http://schemas.openxmlformats.org/officeDocument/2006/relationships/chart" Target="../charts/chart149.xml"/><Relationship Id="rId4" Type="http://schemas.openxmlformats.org/officeDocument/2006/relationships/chart" Target="../charts/chart144.xml"/><Relationship Id="rId9" Type="http://schemas.openxmlformats.org/officeDocument/2006/relationships/chart" Target="../charts/chart148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7.xml"/><Relationship Id="rId3" Type="http://schemas.openxmlformats.org/officeDocument/2006/relationships/chart" Target="../charts/chart153.xml"/><Relationship Id="rId7" Type="http://schemas.openxmlformats.org/officeDocument/2006/relationships/chart" Target="../charts/chart156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6" Type="http://schemas.openxmlformats.org/officeDocument/2006/relationships/image" Target="../media/image1.png"/><Relationship Id="rId11" Type="http://schemas.openxmlformats.org/officeDocument/2006/relationships/chart" Target="../charts/chart160.xml"/><Relationship Id="rId5" Type="http://schemas.openxmlformats.org/officeDocument/2006/relationships/chart" Target="../charts/chart155.xml"/><Relationship Id="rId10" Type="http://schemas.openxmlformats.org/officeDocument/2006/relationships/chart" Target="../charts/chart159.xml"/><Relationship Id="rId4" Type="http://schemas.openxmlformats.org/officeDocument/2006/relationships/chart" Target="../charts/chart154.xml"/><Relationship Id="rId9" Type="http://schemas.openxmlformats.org/officeDocument/2006/relationships/chart" Target="../charts/chart158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7.xml"/><Relationship Id="rId3" Type="http://schemas.openxmlformats.org/officeDocument/2006/relationships/chart" Target="../charts/chart163.xml"/><Relationship Id="rId7" Type="http://schemas.openxmlformats.org/officeDocument/2006/relationships/chart" Target="../charts/chart166.xml"/><Relationship Id="rId2" Type="http://schemas.openxmlformats.org/officeDocument/2006/relationships/chart" Target="../charts/chart162.xml"/><Relationship Id="rId1" Type="http://schemas.openxmlformats.org/officeDocument/2006/relationships/chart" Target="../charts/chart161.xml"/><Relationship Id="rId6" Type="http://schemas.openxmlformats.org/officeDocument/2006/relationships/image" Target="../media/image1.png"/><Relationship Id="rId11" Type="http://schemas.openxmlformats.org/officeDocument/2006/relationships/chart" Target="../charts/chart170.xml"/><Relationship Id="rId5" Type="http://schemas.openxmlformats.org/officeDocument/2006/relationships/chart" Target="../charts/chart165.xml"/><Relationship Id="rId10" Type="http://schemas.openxmlformats.org/officeDocument/2006/relationships/chart" Target="../charts/chart169.xml"/><Relationship Id="rId4" Type="http://schemas.openxmlformats.org/officeDocument/2006/relationships/chart" Target="../charts/chart164.xml"/><Relationship Id="rId9" Type="http://schemas.openxmlformats.org/officeDocument/2006/relationships/chart" Target="../charts/chart168.xml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7.xml"/><Relationship Id="rId3" Type="http://schemas.openxmlformats.org/officeDocument/2006/relationships/chart" Target="../charts/chart173.xml"/><Relationship Id="rId7" Type="http://schemas.openxmlformats.org/officeDocument/2006/relationships/chart" Target="../charts/chart176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image" Target="../media/image1.png"/><Relationship Id="rId11" Type="http://schemas.openxmlformats.org/officeDocument/2006/relationships/chart" Target="../charts/chart180.xml"/><Relationship Id="rId5" Type="http://schemas.openxmlformats.org/officeDocument/2006/relationships/chart" Target="../charts/chart175.xml"/><Relationship Id="rId10" Type="http://schemas.openxmlformats.org/officeDocument/2006/relationships/chart" Target="../charts/chart179.xml"/><Relationship Id="rId4" Type="http://schemas.openxmlformats.org/officeDocument/2006/relationships/chart" Target="../charts/chart174.xml"/><Relationship Id="rId9" Type="http://schemas.openxmlformats.org/officeDocument/2006/relationships/chart" Target="../charts/chart178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7.xml"/><Relationship Id="rId3" Type="http://schemas.openxmlformats.org/officeDocument/2006/relationships/chart" Target="../charts/chart183.xml"/><Relationship Id="rId7" Type="http://schemas.openxmlformats.org/officeDocument/2006/relationships/chart" Target="../charts/chart186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image" Target="../media/image1.png"/><Relationship Id="rId11" Type="http://schemas.openxmlformats.org/officeDocument/2006/relationships/chart" Target="../charts/chart190.xml"/><Relationship Id="rId5" Type="http://schemas.openxmlformats.org/officeDocument/2006/relationships/chart" Target="../charts/chart185.xml"/><Relationship Id="rId10" Type="http://schemas.openxmlformats.org/officeDocument/2006/relationships/chart" Target="../charts/chart189.xml"/><Relationship Id="rId4" Type="http://schemas.openxmlformats.org/officeDocument/2006/relationships/chart" Target="../charts/chart184.xml"/><Relationship Id="rId9" Type="http://schemas.openxmlformats.org/officeDocument/2006/relationships/chart" Target="../charts/chart18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3.xml"/><Relationship Id="rId7" Type="http://schemas.openxmlformats.org/officeDocument/2006/relationships/chart" Target="../charts/chart1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1.png"/><Relationship Id="rId11" Type="http://schemas.openxmlformats.org/officeDocument/2006/relationships/chart" Target="../charts/chart20.xml"/><Relationship Id="rId5" Type="http://schemas.openxmlformats.org/officeDocument/2006/relationships/chart" Target="../charts/chart15.xml"/><Relationship Id="rId10" Type="http://schemas.openxmlformats.org/officeDocument/2006/relationships/chart" Target="../charts/chart19.xml"/><Relationship Id="rId4" Type="http://schemas.openxmlformats.org/officeDocument/2006/relationships/chart" Target="../charts/chart14.xml"/><Relationship Id="rId9" Type="http://schemas.openxmlformats.org/officeDocument/2006/relationships/chart" Target="../charts/chart18.xml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7.xml"/><Relationship Id="rId3" Type="http://schemas.openxmlformats.org/officeDocument/2006/relationships/chart" Target="../charts/chart193.xml"/><Relationship Id="rId7" Type="http://schemas.openxmlformats.org/officeDocument/2006/relationships/chart" Target="../charts/chart196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image" Target="../media/image1.png"/><Relationship Id="rId11" Type="http://schemas.openxmlformats.org/officeDocument/2006/relationships/chart" Target="../charts/chart200.xml"/><Relationship Id="rId5" Type="http://schemas.openxmlformats.org/officeDocument/2006/relationships/chart" Target="../charts/chart195.xml"/><Relationship Id="rId10" Type="http://schemas.openxmlformats.org/officeDocument/2006/relationships/chart" Target="../charts/chart199.xml"/><Relationship Id="rId4" Type="http://schemas.openxmlformats.org/officeDocument/2006/relationships/chart" Target="../charts/chart194.xml"/><Relationship Id="rId9" Type="http://schemas.openxmlformats.org/officeDocument/2006/relationships/chart" Target="../charts/chart198.xml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7.xml"/><Relationship Id="rId3" Type="http://schemas.openxmlformats.org/officeDocument/2006/relationships/chart" Target="../charts/chart203.xml"/><Relationship Id="rId7" Type="http://schemas.openxmlformats.org/officeDocument/2006/relationships/chart" Target="../charts/chart206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image" Target="../media/image1.png"/><Relationship Id="rId11" Type="http://schemas.openxmlformats.org/officeDocument/2006/relationships/chart" Target="../charts/chart210.xml"/><Relationship Id="rId5" Type="http://schemas.openxmlformats.org/officeDocument/2006/relationships/chart" Target="../charts/chart205.xml"/><Relationship Id="rId10" Type="http://schemas.openxmlformats.org/officeDocument/2006/relationships/chart" Target="../charts/chart209.xml"/><Relationship Id="rId4" Type="http://schemas.openxmlformats.org/officeDocument/2006/relationships/chart" Target="../charts/chart204.xml"/><Relationship Id="rId9" Type="http://schemas.openxmlformats.org/officeDocument/2006/relationships/chart" Target="../charts/chart208.xml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7.xml"/><Relationship Id="rId3" Type="http://schemas.openxmlformats.org/officeDocument/2006/relationships/chart" Target="../charts/chart213.xml"/><Relationship Id="rId7" Type="http://schemas.openxmlformats.org/officeDocument/2006/relationships/chart" Target="../charts/chart216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image" Target="../media/image1.png"/><Relationship Id="rId11" Type="http://schemas.openxmlformats.org/officeDocument/2006/relationships/chart" Target="../charts/chart220.xml"/><Relationship Id="rId5" Type="http://schemas.openxmlformats.org/officeDocument/2006/relationships/chart" Target="../charts/chart215.xml"/><Relationship Id="rId10" Type="http://schemas.openxmlformats.org/officeDocument/2006/relationships/chart" Target="../charts/chart219.xml"/><Relationship Id="rId4" Type="http://schemas.openxmlformats.org/officeDocument/2006/relationships/chart" Target="../charts/chart214.xml"/><Relationship Id="rId9" Type="http://schemas.openxmlformats.org/officeDocument/2006/relationships/chart" Target="../charts/chart218.xml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7.xml"/><Relationship Id="rId3" Type="http://schemas.openxmlformats.org/officeDocument/2006/relationships/chart" Target="../charts/chart223.xml"/><Relationship Id="rId7" Type="http://schemas.openxmlformats.org/officeDocument/2006/relationships/chart" Target="../charts/chart226.xml"/><Relationship Id="rId2" Type="http://schemas.openxmlformats.org/officeDocument/2006/relationships/chart" Target="../charts/chart222.xml"/><Relationship Id="rId1" Type="http://schemas.openxmlformats.org/officeDocument/2006/relationships/chart" Target="../charts/chart221.xml"/><Relationship Id="rId6" Type="http://schemas.openxmlformats.org/officeDocument/2006/relationships/image" Target="../media/image1.png"/><Relationship Id="rId11" Type="http://schemas.openxmlformats.org/officeDocument/2006/relationships/chart" Target="../charts/chart230.xml"/><Relationship Id="rId5" Type="http://schemas.openxmlformats.org/officeDocument/2006/relationships/chart" Target="../charts/chart225.xml"/><Relationship Id="rId10" Type="http://schemas.openxmlformats.org/officeDocument/2006/relationships/chart" Target="../charts/chart229.xml"/><Relationship Id="rId4" Type="http://schemas.openxmlformats.org/officeDocument/2006/relationships/chart" Target="../charts/chart224.xml"/><Relationship Id="rId9" Type="http://schemas.openxmlformats.org/officeDocument/2006/relationships/chart" Target="../charts/chart228.xml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7.xml"/><Relationship Id="rId3" Type="http://schemas.openxmlformats.org/officeDocument/2006/relationships/chart" Target="../charts/chart233.xml"/><Relationship Id="rId7" Type="http://schemas.openxmlformats.org/officeDocument/2006/relationships/chart" Target="../charts/chart236.xml"/><Relationship Id="rId2" Type="http://schemas.openxmlformats.org/officeDocument/2006/relationships/chart" Target="../charts/chart232.xml"/><Relationship Id="rId1" Type="http://schemas.openxmlformats.org/officeDocument/2006/relationships/chart" Target="../charts/chart231.xml"/><Relationship Id="rId6" Type="http://schemas.openxmlformats.org/officeDocument/2006/relationships/image" Target="../media/image1.png"/><Relationship Id="rId11" Type="http://schemas.openxmlformats.org/officeDocument/2006/relationships/chart" Target="../charts/chart240.xml"/><Relationship Id="rId5" Type="http://schemas.openxmlformats.org/officeDocument/2006/relationships/chart" Target="../charts/chart235.xml"/><Relationship Id="rId10" Type="http://schemas.openxmlformats.org/officeDocument/2006/relationships/chart" Target="../charts/chart239.xml"/><Relationship Id="rId4" Type="http://schemas.openxmlformats.org/officeDocument/2006/relationships/chart" Target="../charts/chart234.xml"/><Relationship Id="rId9" Type="http://schemas.openxmlformats.org/officeDocument/2006/relationships/chart" Target="../charts/chart238.xml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7.xml"/><Relationship Id="rId3" Type="http://schemas.openxmlformats.org/officeDocument/2006/relationships/chart" Target="../charts/chart243.xml"/><Relationship Id="rId7" Type="http://schemas.openxmlformats.org/officeDocument/2006/relationships/chart" Target="../charts/chart246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image" Target="../media/image1.png"/><Relationship Id="rId11" Type="http://schemas.openxmlformats.org/officeDocument/2006/relationships/chart" Target="../charts/chart250.xml"/><Relationship Id="rId5" Type="http://schemas.openxmlformats.org/officeDocument/2006/relationships/chart" Target="../charts/chart245.xml"/><Relationship Id="rId10" Type="http://schemas.openxmlformats.org/officeDocument/2006/relationships/chart" Target="../charts/chart249.xml"/><Relationship Id="rId4" Type="http://schemas.openxmlformats.org/officeDocument/2006/relationships/chart" Target="../charts/chart244.xml"/><Relationship Id="rId9" Type="http://schemas.openxmlformats.org/officeDocument/2006/relationships/chart" Target="../charts/chart248.xml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7.xml"/><Relationship Id="rId3" Type="http://schemas.openxmlformats.org/officeDocument/2006/relationships/chart" Target="../charts/chart253.xml"/><Relationship Id="rId7" Type="http://schemas.openxmlformats.org/officeDocument/2006/relationships/chart" Target="../charts/chart256.xml"/><Relationship Id="rId2" Type="http://schemas.openxmlformats.org/officeDocument/2006/relationships/chart" Target="../charts/chart252.xml"/><Relationship Id="rId1" Type="http://schemas.openxmlformats.org/officeDocument/2006/relationships/chart" Target="../charts/chart251.xml"/><Relationship Id="rId6" Type="http://schemas.openxmlformats.org/officeDocument/2006/relationships/image" Target="../media/image1.png"/><Relationship Id="rId11" Type="http://schemas.openxmlformats.org/officeDocument/2006/relationships/chart" Target="../charts/chart260.xml"/><Relationship Id="rId5" Type="http://schemas.openxmlformats.org/officeDocument/2006/relationships/chart" Target="../charts/chart255.xml"/><Relationship Id="rId10" Type="http://schemas.openxmlformats.org/officeDocument/2006/relationships/chart" Target="../charts/chart259.xml"/><Relationship Id="rId4" Type="http://schemas.openxmlformats.org/officeDocument/2006/relationships/chart" Target="../charts/chart254.xml"/><Relationship Id="rId9" Type="http://schemas.openxmlformats.org/officeDocument/2006/relationships/chart" Target="../charts/chart258.xml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7.xml"/><Relationship Id="rId3" Type="http://schemas.openxmlformats.org/officeDocument/2006/relationships/chart" Target="../charts/chart263.xml"/><Relationship Id="rId7" Type="http://schemas.openxmlformats.org/officeDocument/2006/relationships/chart" Target="../charts/chart266.xml"/><Relationship Id="rId2" Type="http://schemas.openxmlformats.org/officeDocument/2006/relationships/chart" Target="../charts/chart262.xml"/><Relationship Id="rId1" Type="http://schemas.openxmlformats.org/officeDocument/2006/relationships/chart" Target="../charts/chart261.xml"/><Relationship Id="rId6" Type="http://schemas.openxmlformats.org/officeDocument/2006/relationships/image" Target="../media/image1.png"/><Relationship Id="rId11" Type="http://schemas.openxmlformats.org/officeDocument/2006/relationships/chart" Target="../charts/chart270.xml"/><Relationship Id="rId5" Type="http://schemas.openxmlformats.org/officeDocument/2006/relationships/chart" Target="../charts/chart265.xml"/><Relationship Id="rId10" Type="http://schemas.openxmlformats.org/officeDocument/2006/relationships/chart" Target="../charts/chart269.xml"/><Relationship Id="rId4" Type="http://schemas.openxmlformats.org/officeDocument/2006/relationships/chart" Target="../charts/chart264.xml"/><Relationship Id="rId9" Type="http://schemas.openxmlformats.org/officeDocument/2006/relationships/chart" Target="../charts/chart268.xml"/></Relationships>
</file>

<file path=xl/drawings/_rels/drawing5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7.xml"/><Relationship Id="rId3" Type="http://schemas.openxmlformats.org/officeDocument/2006/relationships/chart" Target="../charts/chart273.xml"/><Relationship Id="rId7" Type="http://schemas.openxmlformats.org/officeDocument/2006/relationships/chart" Target="../charts/chart276.xml"/><Relationship Id="rId2" Type="http://schemas.openxmlformats.org/officeDocument/2006/relationships/chart" Target="../charts/chart272.xml"/><Relationship Id="rId1" Type="http://schemas.openxmlformats.org/officeDocument/2006/relationships/chart" Target="../charts/chart271.xml"/><Relationship Id="rId6" Type="http://schemas.openxmlformats.org/officeDocument/2006/relationships/image" Target="../media/image1.png"/><Relationship Id="rId11" Type="http://schemas.openxmlformats.org/officeDocument/2006/relationships/chart" Target="../charts/chart280.xml"/><Relationship Id="rId5" Type="http://schemas.openxmlformats.org/officeDocument/2006/relationships/chart" Target="../charts/chart275.xml"/><Relationship Id="rId10" Type="http://schemas.openxmlformats.org/officeDocument/2006/relationships/chart" Target="../charts/chart279.xml"/><Relationship Id="rId4" Type="http://schemas.openxmlformats.org/officeDocument/2006/relationships/chart" Target="../charts/chart274.xml"/><Relationship Id="rId9" Type="http://schemas.openxmlformats.org/officeDocument/2006/relationships/chart" Target="../charts/chart278.xml"/></Relationships>
</file>

<file path=xl/drawings/_rels/drawing5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7.xml"/><Relationship Id="rId3" Type="http://schemas.openxmlformats.org/officeDocument/2006/relationships/chart" Target="../charts/chart283.xml"/><Relationship Id="rId7" Type="http://schemas.openxmlformats.org/officeDocument/2006/relationships/chart" Target="../charts/chart286.xml"/><Relationship Id="rId2" Type="http://schemas.openxmlformats.org/officeDocument/2006/relationships/chart" Target="../charts/chart282.xml"/><Relationship Id="rId1" Type="http://schemas.openxmlformats.org/officeDocument/2006/relationships/chart" Target="../charts/chart281.xml"/><Relationship Id="rId6" Type="http://schemas.openxmlformats.org/officeDocument/2006/relationships/image" Target="../media/image1.png"/><Relationship Id="rId11" Type="http://schemas.openxmlformats.org/officeDocument/2006/relationships/chart" Target="../charts/chart290.xml"/><Relationship Id="rId5" Type="http://schemas.openxmlformats.org/officeDocument/2006/relationships/chart" Target="../charts/chart285.xml"/><Relationship Id="rId10" Type="http://schemas.openxmlformats.org/officeDocument/2006/relationships/chart" Target="../charts/chart289.xml"/><Relationship Id="rId4" Type="http://schemas.openxmlformats.org/officeDocument/2006/relationships/chart" Target="../charts/chart284.xml"/><Relationship Id="rId9" Type="http://schemas.openxmlformats.org/officeDocument/2006/relationships/chart" Target="../charts/chart28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3.xml"/><Relationship Id="rId7" Type="http://schemas.openxmlformats.org/officeDocument/2006/relationships/chart" Target="../charts/chart26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1.png"/><Relationship Id="rId11" Type="http://schemas.openxmlformats.org/officeDocument/2006/relationships/chart" Target="../charts/chart30.xml"/><Relationship Id="rId5" Type="http://schemas.openxmlformats.org/officeDocument/2006/relationships/chart" Target="../charts/chart25.xml"/><Relationship Id="rId10" Type="http://schemas.openxmlformats.org/officeDocument/2006/relationships/chart" Target="../charts/chart29.xml"/><Relationship Id="rId4" Type="http://schemas.openxmlformats.org/officeDocument/2006/relationships/chart" Target="../charts/chart24.xml"/><Relationship Id="rId9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3.xml"/><Relationship Id="rId7" Type="http://schemas.openxmlformats.org/officeDocument/2006/relationships/chart" Target="../charts/chart36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1.png"/><Relationship Id="rId11" Type="http://schemas.openxmlformats.org/officeDocument/2006/relationships/chart" Target="../charts/chart40.xml"/><Relationship Id="rId5" Type="http://schemas.openxmlformats.org/officeDocument/2006/relationships/chart" Target="../charts/chart35.xml"/><Relationship Id="rId10" Type="http://schemas.openxmlformats.org/officeDocument/2006/relationships/chart" Target="../charts/chart39.xml"/><Relationship Id="rId4" Type="http://schemas.openxmlformats.org/officeDocument/2006/relationships/chart" Target="../charts/chart34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E5BA6B-AB2E-4AC9-A556-BF8E3AAB2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F433A-66A1-419A-A480-0DE83080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CD11F-0769-47FF-BCAA-3B1709F88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430EE-CB82-4938-8B21-F834E12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FE5E8F-722F-43E4-9386-B695936DC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E6651-3052-459D-B150-1891A53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7EDC43-EBA7-46BE-BB58-26861EB10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54D72-20B8-491D-92B0-4F00B1763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ABFAB7-364C-41F3-9376-53731B7F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F23221-DC29-476D-AE49-E34B158A2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26CC36-66C2-454F-A425-5E5BABCA2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C7AF3A-7317-42A6-AFD2-9D0964E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0EADB-AA2F-4009-8250-499C05CDE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0A562-1281-4797-A3A9-7AEE13E56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6605E-0845-4819-B7F7-0EFABEE7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659BA-E82F-4BD7-975E-D9E47186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250BE-C472-4600-A3F4-61EAF47E4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47DB02-78D8-4972-BC13-AF5B15E6B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A9BCFF-DE23-4385-AC19-36B113E50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ED1226-D40B-40C5-9666-597CB749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B7220-0450-4902-B327-DF621D47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139904-B2F1-44E7-947F-CE835B18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F2317D-8950-4B28-A68F-8C652B62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73733-12D4-4179-B2C0-3EED3B304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DFE83-0603-44BB-8F1C-D9BBA8FF2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BA2A3-0DDB-4DAB-B9A4-DCA10C2BF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14F36-7186-4E54-8133-C9D76ED90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47DBB-B88F-486C-B154-37406D808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2D403B-50FB-4923-8EEC-FCB5A3741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556D13-597E-43F9-A309-1621E7A5A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BA9C55-E1CC-4C3C-845B-12082256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1626F7-2C50-4D5D-B81B-B12064ECF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EC8B5A-A120-4AA4-97F2-5E4A767B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BE89E2-27B9-48D2-A8FC-784773374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D4109-D4E2-4B2A-8255-D762A29B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DCFA9-8898-450C-91CC-4A64E3B5E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E1EBA-F438-4D1B-A656-0FC5EEF83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D7449-807E-4B81-AD3C-0B8344FEC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709E92-CDF8-4B32-96C8-4C9BF009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D53C64-2FBF-4D07-B96A-5384D5C31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DC1F25-A716-4306-AEAE-700D84657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AD1F84-87B8-4AA4-BD44-FB752E99F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BE1423-3CAE-4C75-BDFD-B7E952833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E44A8-7138-48FD-AEA7-708B9357F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DF2D05-0C09-48FE-8681-3F50993A4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30F25-359D-4580-90A3-862B6A14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333CA-E6B0-47EA-BF1A-A9FD24ED0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34979-F5B2-47DF-AAB1-D552B797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DC2CE-80A0-4663-839B-B1E370B38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93199-365E-4F42-B788-18D60A397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A6EE01-39F1-4A8A-B722-34C6F1613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68314-5A88-4760-80A5-7D25B62A1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E7C1B3-9D1C-4BD7-8FE3-F1C03E6B4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80861E-5B9E-43FF-B8C4-25B53E099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DA1728-1F21-40C8-B3DB-5C383B7BF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F1DF0A-AE55-436F-BFF6-6785973B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C773D-2C98-41CB-AFBC-F606EB05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AD37F-E19D-46D0-9EC9-05C73C3C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90094B-A149-4B0A-8135-9BD386591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F80BD-1DC2-4C9E-8518-E2082BA5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6E4A3-F0AD-4FB9-9F6F-1C691FA38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FB4D75-46BB-454E-880E-78307C88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F7ADF2-309A-4CDA-B874-6639F5F1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D5B8E9-BB43-4840-8409-3611B1DC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6BE385-1440-4C40-A424-E3584496A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9C42A-6D6F-4110-B032-A8BF5115E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7EECB1-07B8-4416-82F8-D8868064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5B2AC-AC78-43D2-9DE4-166DE075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976E4-291A-4AF2-83D8-B4B0410A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2D0D1-5A05-4A6F-98E1-FD813EA8D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27306-DC3B-46B5-B5E3-AC50E06C5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1F820-FE91-4366-AA41-1EC68A54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8896F5-C341-43B5-888E-39017A2E5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59AA6-5571-4FBB-81EC-7544200A9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94F1C3-8863-44B9-9417-00D73CFB4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BD42DA-A39B-44A0-B213-C4746F395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00DFA-752A-4E28-A6A4-72B9D93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361566-B0E8-426B-8F59-32FE760B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7FADB-1660-46EA-9932-F178D7E20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3F780-C711-49FA-8346-531110570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4A906-27A6-4992-AB8B-88A8EF39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573702-55A4-45FA-8428-F192D8149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D849A-C7E6-4802-84E6-545C361E0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BA9235-2B75-4EB5-ADCF-453A17B1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0A993A-9629-4CCC-9ABC-9734E0395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DB974-7469-4F48-AE53-C53B918B2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6DD881-9977-40E4-9693-BBD44C08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A84BE6-0F63-461A-BE16-3888ECBFD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4011FE-3E86-4723-80C9-407A566B9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FDD28-D8F1-42A7-98A7-8C73C5BAA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1FC31-1E5C-46AA-87ED-B20492941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50D9B-3BBD-4B98-B122-8EB215036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0687-9202-451A-9CFE-6B1B4EC0F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DA6B16-5E8D-4277-BC39-BAC77EEFB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9A930A-C26F-464B-AF14-64318AC39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7FDBF4-81A6-4A26-A79A-DAB423CC0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3D25EF-4111-48A7-B86F-5E9922A0A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792D11-8D39-404C-913D-BF01935D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8D8BD4-9B4E-452A-9F9E-0B87569F5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86D2C5-DA90-4A61-9D91-4E09F564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12218-06F8-448C-A7F2-43BE7D07F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B3CFA-3935-4127-980C-181D97C42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AF3F-DF46-4F92-A0E5-0F7CE78B8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1FAE1B-F3A9-467C-90CC-3EB7E052A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464BE-92DF-4F3E-882F-CC92D3A1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125119-CF0A-4B52-AF72-8FA47CDC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143F3-71A1-4D9C-87A5-AC1E2FA45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B028A-95DE-45DC-BD13-4186067A1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B8421C-5360-4D9A-84FC-A28807BC3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282922-F28B-4693-A443-4ACB01D3C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974E4B-7C9B-4726-9E25-E715CE154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2AFC1-1A89-4BF9-BD5F-C5AF75E1E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1CBC3-6322-4F5E-92E3-B5CD1462F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B89F4-BB2F-445E-BEE1-47CDAC849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B9CD68-E043-41FC-B67F-8CFF7B8EA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571F0E-D0E8-4C36-ADB2-7311A71CA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6ECAA9-78A6-41F4-9E9C-97D851315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DD3963-B450-46A9-BC56-DBB8D2650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90AAA5-4976-45CD-AE09-7DD72126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E43581-8370-4BD1-9708-07BD906C6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0CBBDB-603F-417D-8C04-8A9B4DAA9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69DDF4-8B21-4624-83B4-5E59191E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9073E-9D00-43BE-9DA9-6E57C3648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256E7-8F06-494E-9F70-7FDDDA743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6487EC-51FA-4DB5-8A16-0F4525E63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EE9E96-AE08-4720-A892-C03A3958B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DF5410-B8BC-4E85-AA74-E07005260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CBB71F-519F-4E28-BACE-C649AD596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675C4E-F00A-4118-B095-8F3773A72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F1EF97-C09E-4C27-9ECD-24505A857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2B555F-E612-45EA-BE09-03F35C23C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C15F42-1230-4B46-B915-A04716E6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A356CF-E384-43D9-96DA-EB57937DC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1DE84-9A71-488B-901F-5CE1A763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CB736-22A0-4A29-9E50-83F776D5F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56F72-F3BF-4B89-B2E9-7C362800E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18402-F039-487D-AC29-65D990B8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1E1A7-946A-4A57-AF4C-CF8439AC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A62407-B92D-4655-B88B-A44B2904A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D2B1E-C0D1-4E8E-87B6-A0FFC6EEA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18F465-A59E-402D-82CA-992D1232E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294E16-932B-4D8E-8181-81AC7179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E8EC0E-8440-4CBA-8FBD-F5FA8DFB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94B066-D5CA-484E-A3AF-4DC28187A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04A9A-182B-49CA-ACEB-DFD2C417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611CD-6C23-4242-A960-43607FDE5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3CF329-E372-43B8-BEF4-1AE973470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26410-C4D3-4FC4-ABB3-07138AE6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1AC04-5DE7-47EE-AA10-217B83656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C6F242-06F9-4827-B3D2-FBCABFE46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E433D0-41AC-4C4E-9EC9-BE80C9F99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6A388C-74E6-4159-B3F1-10DEB088B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525DF0-36D7-45D7-B1ED-1E20B0822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F68234-03A6-4A00-995A-455A3B0D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53BFFD-F89C-4C35-9D1A-2E6BAAF84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1F6AC-0DE3-4AEA-A8D8-734A24016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C7675-1339-4E94-98E1-48223B416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8538E-4939-44FB-A1F3-DB5A8FD00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463CD-AC68-40FD-B1BB-2876B370F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4E2F10-A5E6-43B8-BA3A-C7D2F6433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B74674-BC5A-4944-BDC3-4F0BC602E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46EC72-827A-44B9-9235-F89DA8FF2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47C9B6-EAEA-459B-9FAC-3246257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92EEB5-ABFF-46BC-8F69-4EF9E802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4D37C1-9DA8-40BB-9355-6D1676CD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C364F0-F9F1-4CF8-9DA6-87BB0E24E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43FF0-7A73-41A0-879C-FAA7E9D6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C08FB-6553-4745-B682-795F3A802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1FA2B-D6D7-4C38-90C5-EC413177A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A87FE4-6A9F-4640-A1AD-45A25F562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722FB3-F5C2-4751-ADC8-36DB0D41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297FA3-C371-443E-BC7C-579E8F73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E4BE13-5E43-4E0F-A5A2-CD4BD0C9D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40A4F-A23F-4B66-A61E-36995EC6D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E51F40-0EF0-4B48-8204-D8FBB8065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32EA6D-B4BB-456C-8DED-EC544C99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0AA3F5-140B-49D9-B387-0E2A9664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8712E-CC61-483A-B95C-122E6D8E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CBD5D-BC6E-4183-8F31-82D7BCD09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E1D1C-369D-431C-ABB7-E17E82F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2D497-167E-462B-A452-37E6806F4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CCFF25-F493-468B-AF22-0EF0F41FC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BE593E-61EE-4381-ADFA-EB8F23B6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A6F849-7D40-4124-9A0B-CDB4F441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BF7130-7780-45D8-B73F-235765BEE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CF468E-0CB5-4A57-9F71-12F643BCE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502D61-79A0-45B9-86BF-20245B10F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4ECB3C-1645-49E2-B884-43495147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C11B3-E864-4D53-BF7E-C997DF8B1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E862D-689E-42CA-90D9-8F0785ED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411E5-BF59-454C-9DFB-F3E9272C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1BF05-B629-47A6-8F0B-374E99623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F8085-44E0-4AF9-A2C6-AE3274B9F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3909462-6D65-4EAD-8EA0-BD769F329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B8627B-6483-4F54-8873-E9FAB0BD3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7038F3-1397-467F-BFB0-135CC734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A1853F-15D3-4640-BEF5-A0140288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60162-DFFC-45C5-B71B-AF0BE1B8C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9505B8-1D9C-4FBB-B65C-0FCC3876A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95E6-3240-45A6-9599-93E2014C6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FE3AF-73C3-4502-AF27-4EFF0158B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37475-996E-475F-BCD1-FE48A1E5A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1F4376-2B45-4A54-A4E8-032A883FD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27C0C-C8AE-42A7-9FB3-D6E8FD915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7C7EE6-0BAF-4BF8-9147-4037061C2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3F7172-BE83-42C3-B645-C71046D73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6CE65-1694-4E3D-8C47-8E206681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5D3200-3CF2-4DAF-9FCA-47A79CED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86B616-0056-4E2B-92F9-D65AFBA3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592F4B-88E3-4FAD-9CA0-FD166A51D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2D7F2-318B-4CE2-B16B-76938CCF4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0D61F-BA85-4B69-AF45-F851C014B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E5752-6286-4CF4-885A-1EA9A0F9C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0F663-F5A1-407D-B0BB-EFA8C3D6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EE30DB-AC55-4DD5-AA39-CA6201E4C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8F9B67-0879-45EF-8A39-5EBED5390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18F77-F02B-4F0D-8D32-083283FC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6BC6E7-3EA9-46ED-B4F7-9304E56C4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7D9346-7E41-435B-9AB5-3EB509902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A828FE-AB50-413C-9DC1-2C6AA0A87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5D53EA-6D71-42F4-98B5-FFC15B8CB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1784B-AF20-4D9C-A18D-8B2A047AC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D4174-44A8-4563-947C-82D3501CB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BE44F-02B3-404A-A5C0-89617BA78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D551F-0DDF-4261-8B3B-7FB6E8B2B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339D10-FBA7-45B9-963E-8A436573D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CA3018-8440-49B6-8085-388F673C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445A62-1E14-43F7-94AD-85759335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F8BB8B-F61C-4FEB-B5C3-2E0C0F975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B75641-4310-460C-B156-B8546BCE1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677372-ED69-49E0-951A-D6E923B14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9510AB-CE8E-4823-B4B3-5ED3D2C80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2EC52-667C-466E-9041-94924FA0A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9D178-3256-486C-9C5D-ADCD9CDAF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B717D-B6EB-4AD3-9739-F9EF340EB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80DED-02C2-4EB4-A1A4-683410265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1C154-B6BC-435D-A04C-A437895A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DFCED3-641F-4F76-B45B-415EF2EDF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A951B3-A31F-4A9C-AB17-72336718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63695C-E1A6-43DA-B908-09C738BE4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BF7FC4-2707-4FBA-9884-A8EC35875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409C9F-2787-44CA-85C5-384A91E04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FA64DE-B855-4F97-AD56-3FEDB1AD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AF8D2-CBA3-465B-BFCB-86A483699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7BDB2-90FC-43CF-BFEF-8EF9F859D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5BA6E-E83C-4924-9B02-96C61F02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55832-4EAA-4256-A90B-F97AA4C83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09B25-3F10-4EB4-846D-F58967CCF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E772F5-EB20-4008-88B3-75B1E2C60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793542-5401-4DF1-A6E3-5192BEF32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F80115-6704-4123-9DDC-6CEEBE960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DEA2FA-DCCA-435D-9A88-F8740EE43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5912C9-0E13-4C19-AB33-E73C6102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137F3F-0A99-4255-9509-D554F712C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E00D6-0DA6-4424-A438-5A77785C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AE9B-2D9E-40C3-BDD9-ECD293216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7CC08-02DC-4B23-AC4A-22C2AB46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EC806-42C4-4775-8780-1954F0DD7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1C550-0C49-41CD-A2D8-00DFCD038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2AB275-D3E6-44E1-AACE-427995FFA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A4D61C-ED58-4949-998D-9EEE8A85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E9DA27-00DF-41DE-9619-A75E0B381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75DAE2-6B1A-411C-8B13-79FF726CD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02E80B-5EF8-4A5B-82C2-0A13F2A27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048CA8-4343-489E-A21B-4EDC72D1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08F34-C8EC-430E-A2F6-3D9BE0C59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F371C-C8F3-4E76-8B55-5EC4A476C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0EC5F-3A40-4726-975F-C76BFDDF8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ECCF20-EEFD-464C-B7F6-366D6E858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6DA38A-47E2-430B-AFF1-5B13673E9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F8E627-2646-4542-9E85-2B75C6EF9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9AD916-164B-4F03-A87E-DBE5F54B8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2A4AF6-6D3D-4BD9-953B-EC7D0B70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710AD4-73F9-41CE-94B1-8E2390D9B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81EABD-05A3-49E1-9F56-4B8AB2FC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088E5C-A9F1-4896-B2E0-E1B56FED6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C251C-A44A-4756-88AA-6EF164DC1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45B3F-9D9B-467F-A60D-0039394C7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A6C7E-B369-4928-A197-DD86004E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244A-D0DC-49E8-828D-B7EDE7F1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DF05E-52E0-4EE9-8C9C-EB56BF5D1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A0F70F-E163-4FBE-A58C-4FEF6E922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E8385C-3B47-4361-8597-E4CFEAFF6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3DF97E-03B8-4C86-A0D9-F77F1F2B9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1D7E59-CEA9-4823-A815-CC7F63D41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60A5F5-267B-4B28-B863-DCCE3E851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8D389B-23D0-499D-971A-84358A234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92988-9642-4B1E-8313-4AF4746A2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1357A-0387-4E5D-B7B5-462CF537E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F3B89-1BC6-4EF7-9B1F-DD3097B5F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3F73E-B2E2-4DFC-A829-7396960E5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EF4D08-5144-4E48-B311-3987C5790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F3BC7B-8C1E-43AE-BE86-A99C0C34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B708CD-9C33-46D8-977B-677102E3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E587F8-1A0F-46F5-B506-5C5CF6FB5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ABAAF1-CD88-4E1C-9DED-C38376FEC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DAF767-26C3-493A-A7F2-97BB716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520A7A-A63C-4F14-B80B-116786F9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A6E9E-E42E-4CDA-A597-4CBEA01F0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41BCC-0CC3-41BE-A494-62583B88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1A6FB-ED8B-4C6D-B0AD-5B7F5FAB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D2E2E-3516-4147-B2CC-DDFE18860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078A71-B900-4C3D-8891-236FBC1C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1F28A0-2D80-4121-A943-3FB36561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098EC6-82F3-402B-AD2A-89F9CB695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86BEDD-6E25-4251-9FBE-EB146392E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EAD618-A9C2-431A-A10D-58D2B87E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67E1CB-9F8D-449F-A8D1-7FFB4C2C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9BECDE-BA19-4B39-9FB7-EAE3952A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381B4-51A9-4D6C-B2F6-D419C8B6D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1585B-DA47-4B34-8935-66BCE4F8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F79D0-EBEB-4018-93BB-3DDCC09B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FE048-0197-4C8E-8437-8474D103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F43338-4583-4542-ADEF-5F908EC4F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341D87-09DE-40A3-8F19-C3FB6447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394513-677F-4800-9B5E-640B81782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CD51C2-EA8E-4A97-AE11-34133E71A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DC6C97-96FB-4240-8D98-814E9052D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87390A-7963-4DC8-B1B4-CD4392DBF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3FF2E1-9B82-400E-989C-44665013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F53F-8F62-41D4-9383-FEE88DCC55B1}">
  <sheetPr codeName="Sheet6"/>
  <dimension ref="A1:C98"/>
  <sheetViews>
    <sheetView showGridLines="0" tabSelected="1" workbookViewId="0"/>
  </sheetViews>
  <sheetFormatPr defaultRowHeight="15" x14ac:dyDescent="0.25"/>
  <cols>
    <col min="1" max="2" width="7.7109375" customWidth="1"/>
    <col min="3" max="3" width="70.85546875" customWidth="1"/>
    <col min="4" max="4" width="25.5703125" customWidth="1"/>
    <col min="5" max="5" width="52.28515625" customWidth="1"/>
    <col min="257" max="258" width="7.7109375" customWidth="1"/>
    <col min="259" max="259" width="70.85546875" customWidth="1"/>
    <col min="260" max="260" width="25.5703125" customWidth="1"/>
    <col min="261" max="261" width="52.28515625" customWidth="1"/>
    <col min="513" max="514" width="7.7109375" customWidth="1"/>
    <col min="515" max="515" width="70.85546875" customWidth="1"/>
    <col min="516" max="516" width="25.5703125" customWidth="1"/>
    <col min="517" max="517" width="52.28515625" customWidth="1"/>
    <col min="769" max="770" width="7.7109375" customWidth="1"/>
    <col min="771" max="771" width="70.85546875" customWidth="1"/>
    <col min="772" max="772" width="25.5703125" customWidth="1"/>
    <col min="773" max="773" width="52.28515625" customWidth="1"/>
    <col min="1025" max="1026" width="7.7109375" customWidth="1"/>
    <col min="1027" max="1027" width="70.85546875" customWidth="1"/>
    <col min="1028" max="1028" width="25.5703125" customWidth="1"/>
    <col min="1029" max="1029" width="52.28515625" customWidth="1"/>
    <col min="1281" max="1282" width="7.7109375" customWidth="1"/>
    <col min="1283" max="1283" width="70.85546875" customWidth="1"/>
    <col min="1284" max="1284" width="25.5703125" customWidth="1"/>
    <col min="1285" max="1285" width="52.28515625" customWidth="1"/>
    <col min="1537" max="1538" width="7.7109375" customWidth="1"/>
    <col min="1539" max="1539" width="70.85546875" customWidth="1"/>
    <col min="1540" max="1540" width="25.5703125" customWidth="1"/>
    <col min="1541" max="1541" width="52.28515625" customWidth="1"/>
    <col min="1793" max="1794" width="7.7109375" customWidth="1"/>
    <col min="1795" max="1795" width="70.85546875" customWidth="1"/>
    <col min="1796" max="1796" width="25.5703125" customWidth="1"/>
    <col min="1797" max="1797" width="52.28515625" customWidth="1"/>
    <col min="2049" max="2050" width="7.7109375" customWidth="1"/>
    <col min="2051" max="2051" width="70.85546875" customWidth="1"/>
    <col min="2052" max="2052" width="25.5703125" customWidth="1"/>
    <col min="2053" max="2053" width="52.28515625" customWidth="1"/>
    <col min="2305" max="2306" width="7.7109375" customWidth="1"/>
    <col min="2307" max="2307" width="70.85546875" customWidth="1"/>
    <col min="2308" max="2308" width="25.5703125" customWidth="1"/>
    <col min="2309" max="2309" width="52.28515625" customWidth="1"/>
    <col min="2561" max="2562" width="7.7109375" customWidth="1"/>
    <col min="2563" max="2563" width="70.85546875" customWidth="1"/>
    <col min="2564" max="2564" width="25.5703125" customWidth="1"/>
    <col min="2565" max="2565" width="52.28515625" customWidth="1"/>
    <col min="2817" max="2818" width="7.7109375" customWidth="1"/>
    <col min="2819" max="2819" width="70.85546875" customWidth="1"/>
    <col min="2820" max="2820" width="25.5703125" customWidth="1"/>
    <col min="2821" max="2821" width="52.28515625" customWidth="1"/>
    <col min="3073" max="3074" width="7.7109375" customWidth="1"/>
    <col min="3075" max="3075" width="70.85546875" customWidth="1"/>
    <col min="3076" max="3076" width="25.5703125" customWidth="1"/>
    <col min="3077" max="3077" width="52.28515625" customWidth="1"/>
    <col min="3329" max="3330" width="7.7109375" customWidth="1"/>
    <col min="3331" max="3331" width="70.85546875" customWidth="1"/>
    <col min="3332" max="3332" width="25.5703125" customWidth="1"/>
    <col min="3333" max="3333" width="52.28515625" customWidth="1"/>
    <col min="3585" max="3586" width="7.7109375" customWidth="1"/>
    <col min="3587" max="3587" width="70.85546875" customWidth="1"/>
    <col min="3588" max="3588" width="25.5703125" customWidth="1"/>
    <col min="3589" max="3589" width="52.28515625" customWidth="1"/>
    <col min="3841" max="3842" width="7.7109375" customWidth="1"/>
    <col min="3843" max="3843" width="70.85546875" customWidth="1"/>
    <col min="3844" max="3844" width="25.5703125" customWidth="1"/>
    <col min="3845" max="3845" width="52.28515625" customWidth="1"/>
    <col min="4097" max="4098" width="7.7109375" customWidth="1"/>
    <col min="4099" max="4099" width="70.85546875" customWidth="1"/>
    <col min="4100" max="4100" width="25.5703125" customWidth="1"/>
    <col min="4101" max="4101" width="52.28515625" customWidth="1"/>
    <col min="4353" max="4354" width="7.7109375" customWidth="1"/>
    <col min="4355" max="4355" width="70.85546875" customWidth="1"/>
    <col min="4356" max="4356" width="25.5703125" customWidth="1"/>
    <col min="4357" max="4357" width="52.28515625" customWidth="1"/>
    <col min="4609" max="4610" width="7.7109375" customWidth="1"/>
    <col min="4611" max="4611" width="70.85546875" customWidth="1"/>
    <col min="4612" max="4612" width="25.5703125" customWidth="1"/>
    <col min="4613" max="4613" width="52.28515625" customWidth="1"/>
    <col min="4865" max="4866" width="7.7109375" customWidth="1"/>
    <col min="4867" max="4867" width="70.85546875" customWidth="1"/>
    <col min="4868" max="4868" width="25.5703125" customWidth="1"/>
    <col min="4869" max="4869" width="52.28515625" customWidth="1"/>
    <col min="5121" max="5122" width="7.7109375" customWidth="1"/>
    <col min="5123" max="5123" width="70.85546875" customWidth="1"/>
    <col min="5124" max="5124" width="25.5703125" customWidth="1"/>
    <col min="5125" max="5125" width="52.28515625" customWidth="1"/>
    <col min="5377" max="5378" width="7.7109375" customWidth="1"/>
    <col min="5379" max="5379" width="70.85546875" customWidth="1"/>
    <col min="5380" max="5380" width="25.5703125" customWidth="1"/>
    <col min="5381" max="5381" width="52.28515625" customWidth="1"/>
    <col min="5633" max="5634" width="7.7109375" customWidth="1"/>
    <col min="5635" max="5635" width="70.85546875" customWidth="1"/>
    <col min="5636" max="5636" width="25.5703125" customWidth="1"/>
    <col min="5637" max="5637" width="52.28515625" customWidth="1"/>
    <col min="5889" max="5890" width="7.7109375" customWidth="1"/>
    <col min="5891" max="5891" width="70.85546875" customWidth="1"/>
    <col min="5892" max="5892" width="25.5703125" customWidth="1"/>
    <col min="5893" max="5893" width="52.28515625" customWidth="1"/>
    <col min="6145" max="6146" width="7.7109375" customWidth="1"/>
    <col min="6147" max="6147" width="70.85546875" customWidth="1"/>
    <col min="6148" max="6148" width="25.5703125" customWidth="1"/>
    <col min="6149" max="6149" width="52.28515625" customWidth="1"/>
    <col min="6401" max="6402" width="7.7109375" customWidth="1"/>
    <col min="6403" max="6403" width="70.85546875" customWidth="1"/>
    <col min="6404" max="6404" width="25.5703125" customWidth="1"/>
    <col min="6405" max="6405" width="52.28515625" customWidth="1"/>
    <col min="6657" max="6658" width="7.7109375" customWidth="1"/>
    <col min="6659" max="6659" width="70.85546875" customWidth="1"/>
    <col min="6660" max="6660" width="25.5703125" customWidth="1"/>
    <col min="6661" max="6661" width="52.28515625" customWidth="1"/>
    <col min="6913" max="6914" width="7.7109375" customWidth="1"/>
    <col min="6915" max="6915" width="70.85546875" customWidth="1"/>
    <col min="6916" max="6916" width="25.5703125" customWidth="1"/>
    <col min="6917" max="6917" width="52.28515625" customWidth="1"/>
    <col min="7169" max="7170" width="7.7109375" customWidth="1"/>
    <col min="7171" max="7171" width="70.85546875" customWidth="1"/>
    <col min="7172" max="7172" width="25.5703125" customWidth="1"/>
    <col min="7173" max="7173" width="52.28515625" customWidth="1"/>
    <col min="7425" max="7426" width="7.7109375" customWidth="1"/>
    <col min="7427" max="7427" width="70.85546875" customWidth="1"/>
    <col min="7428" max="7428" width="25.5703125" customWidth="1"/>
    <col min="7429" max="7429" width="52.28515625" customWidth="1"/>
    <col min="7681" max="7682" width="7.7109375" customWidth="1"/>
    <col min="7683" max="7683" width="70.85546875" customWidth="1"/>
    <col min="7684" max="7684" width="25.5703125" customWidth="1"/>
    <col min="7685" max="7685" width="52.28515625" customWidth="1"/>
    <col min="7937" max="7938" width="7.7109375" customWidth="1"/>
    <col min="7939" max="7939" width="70.85546875" customWidth="1"/>
    <col min="7940" max="7940" width="25.5703125" customWidth="1"/>
    <col min="7941" max="7941" width="52.28515625" customWidth="1"/>
    <col min="8193" max="8194" width="7.7109375" customWidth="1"/>
    <col min="8195" max="8195" width="70.85546875" customWidth="1"/>
    <col min="8196" max="8196" width="25.5703125" customWidth="1"/>
    <col min="8197" max="8197" width="52.28515625" customWidth="1"/>
    <col min="8449" max="8450" width="7.7109375" customWidth="1"/>
    <col min="8451" max="8451" width="70.85546875" customWidth="1"/>
    <col min="8452" max="8452" width="25.5703125" customWidth="1"/>
    <col min="8453" max="8453" width="52.28515625" customWidth="1"/>
    <col min="8705" max="8706" width="7.7109375" customWidth="1"/>
    <col min="8707" max="8707" width="70.85546875" customWidth="1"/>
    <col min="8708" max="8708" width="25.5703125" customWidth="1"/>
    <col min="8709" max="8709" width="52.28515625" customWidth="1"/>
    <col min="8961" max="8962" width="7.7109375" customWidth="1"/>
    <col min="8963" max="8963" width="70.85546875" customWidth="1"/>
    <col min="8964" max="8964" width="25.5703125" customWidth="1"/>
    <col min="8965" max="8965" width="52.28515625" customWidth="1"/>
    <col min="9217" max="9218" width="7.7109375" customWidth="1"/>
    <col min="9219" max="9219" width="70.85546875" customWidth="1"/>
    <col min="9220" max="9220" width="25.5703125" customWidth="1"/>
    <col min="9221" max="9221" width="52.28515625" customWidth="1"/>
    <col min="9473" max="9474" width="7.7109375" customWidth="1"/>
    <col min="9475" max="9475" width="70.85546875" customWidth="1"/>
    <col min="9476" max="9476" width="25.5703125" customWidth="1"/>
    <col min="9477" max="9477" width="52.28515625" customWidth="1"/>
    <col min="9729" max="9730" width="7.7109375" customWidth="1"/>
    <col min="9731" max="9731" width="70.85546875" customWidth="1"/>
    <col min="9732" max="9732" width="25.5703125" customWidth="1"/>
    <col min="9733" max="9733" width="52.28515625" customWidth="1"/>
    <col min="9985" max="9986" width="7.7109375" customWidth="1"/>
    <col min="9987" max="9987" width="70.85546875" customWidth="1"/>
    <col min="9988" max="9988" width="25.5703125" customWidth="1"/>
    <col min="9989" max="9989" width="52.28515625" customWidth="1"/>
    <col min="10241" max="10242" width="7.7109375" customWidth="1"/>
    <col min="10243" max="10243" width="70.85546875" customWidth="1"/>
    <col min="10244" max="10244" width="25.5703125" customWidth="1"/>
    <col min="10245" max="10245" width="52.28515625" customWidth="1"/>
    <col min="10497" max="10498" width="7.7109375" customWidth="1"/>
    <col min="10499" max="10499" width="70.85546875" customWidth="1"/>
    <col min="10500" max="10500" width="25.5703125" customWidth="1"/>
    <col min="10501" max="10501" width="52.28515625" customWidth="1"/>
    <col min="10753" max="10754" width="7.7109375" customWidth="1"/>
    <col min="10755" max="10755" width="70.85546875" customWidth="1"/>
    <col min="10756" max="10756" width="25.5703125" customWidth="1"/>
    <col min="10757" max="10757" width="52.28515625" customWidth="1"/>
    <col min="11009" max="11010" width="7.7109375" customWidth="1"/>
    <col min="11011" max="11011" width="70.85546875" customWidth="1"/>
    <col min="11012" max="11012" width="25.5703125" customWidth="1"/>
    <col min="11013" max="11013" width="52.28515625" customWidth="1"/>
    <col min="11265" max="11266" width="7.7109375" customWidth="1"/>
    <col min="11267" max="11267" width="70.85546875" customWidth="1"/>
    <col min="11268" max="11268" width="25.5703125" customWidth="1"/>
    <col min="11269" max="11269" width="52.28515625" customWidth="1"/>
    <col min="11521" max="11522" width="7.7109375" customWidth="1"/>
    <col min="11523" max="11523" width="70.85546875" customWidth="1"/>
    <col min="11524" max="11524" width="25.5703125" customWidth="1"/>
    <col min="11525" max="11525" width="52.28515625" customWidth="1"/>
    <col min="11777" max="11778" width="7.7109375" customWidth="1"/>
    <col min="11779" max="11779" width="70.85546875" customWidth="1"/>
    <col min="11780" max="11780" width="25.5703125" customWidth="1"/>
    <col min="11781" max="11781" width="52.28515625" customWidth="1"/>
    <col min="12033" max="12034" width="7.7109375" customWidth="1"/>
    <col min="12035" max="12035" width="70.85546875" customWidth="1"/>
    <col min="12036" max="12036" width="25.5703125" customWidth="1"/>
    <col min="12037" max="12037" width="52.28515625" customWidth="1"/>
    <col min="12289" max="12290" width="7.7109375" customWidth="1"/>
    <col min="12291" max="12291" width="70.85546875" customWidth="1"/>
    <col min="12292" max="12292" width="25.5703125" customWidth="1"/>
    <col min="12293" max="12293" width="52.28515625" customWidth="1"/>
    <col min="12545" max="12546" width="7.7109375" customWidth="1"/>
    <col min="12547" max="12547" width="70.85546875" customWidth="1"/>
    <col min="12548" max="12548" width="25.5703125" customWidth="1"/>
    <col min="12549" max="12549" width="52.28515625" customWidth="1"/>
    <col min="12801" max="12802" width="7.7109375" customWidth="1"/>
    <col min="12803" max="12803" width="70.85546875" customWidth="1"/>
    <col min="12804" max="12804" width="25.5703125" customWidth="1"/>
    <col min="12805" max="12805" width="52.28515625" customWidth="1"/>
    <col min="13057" max="13058" width="7.7109375" customWidth="1"/>
    <col min="13059" max="13059" width="70.85546875" customWidth="1"/>
    <col min="13060" max="13060" width="25.5703125" customWidth="1"/>
    <col min="13061" max="13061" width="52.28515625" customWidth="1"/>
    <col min="13313" max="13314" width="7.7109375" customWidth="1"/>
    <col min="13315" max="13315" width="70.85546875" customWidth="1"/>
    <col min="13316" max="13316" width="25.5703125" customWidth="1"/>
    <col min="13317" max="13317" width="52.28515625" customWidth="1"/>
    <col min="13569" max="13570" width="7.7109375" customWidth="1"/>
    <col min="13571" max="13571" width="70.85546875" customWidth="1"/>
    <col min="13572" max="13572" width="25.5703125" customWidth="1"/>
    <col min="13573" max="13573" width="52.28515625" customWidth="1"/>
    <col min="13825" max="13826" width="7.7109375" customWidth="1"/>
    <col min="13827" max="13827" width="70.85546875" customWidth="1"/>
    <col min="13828" max="13828" width="25.5703125" customWidth="1"/>
    <col min="13829" max="13829" width="52.28515625" customWidth="1"/>
    <col min="14081" max="14082" width="7.7109375" customWidth="1"/>
    <col min="14083" max="14083" width="70.85546875" customWidth="1"/>
    <col min="14084" max="14084" width="25.5703125" customWidth="1"/>
    <col min="14085" max="14085" width="52.28515625" customWidth="1"/>
    <col min="14337" max="14338" width="7.7109375" customWidth="1"/>
    <col min="14339" max="14339" width="70.85546875" customWidth="1"/>
    <col min="14340" max="14340" width="25.5703125" customWidth="1"/>
    <col min="14341" max="14341" width="52.28515625" customWidth="1"/>
    <col min="14593" max="14594" width="7.7109375" customWidth="1"/>
    <col min="14595" max="14595" width="70.85546875" customWidth="1"/>
    <col min="14596" max="14596" width="25.5703125" customWidth="1"/>
    <col min="14597" max="14597" width="52.28515625" customWidth="1"/>
    <col min="14849" max="14850" width="7.7109375" customWidth="1"/>
    <col min="14851" max="14851" width="70.85546875" customWidth="1"/>
    <col min="14852" max="14852" width="25.5703125" customWidth="1"/>
    <col min="14853" max="14853" width="52.28515625" customWidth="1"/>
    <col min="15105" max="15106" width="7.7109375" customWidth="1"/>
    <col min="15107" max="15107" width="70.85546875" customWidth="1"/>
    <col min="15108" max="15108" width="25.5703125" customWidth="1"/>
    <col min="15109" max="15109" width="52.28515625" customWidth="1"/>
    <col min="15361" max="15362" width="7.7109375" customWidth="1"/>
    <col min="15363" max="15363" width="70.85546875" customWidth="1"/>
    <col min="15364" max="15364" width="25.5703125" customWidth="1"/>
    <col min="15365" max="15365" width="52.28515625" customWidth="1"/>
    <col min="15617" max="15618" width="7.7109375" customWidth="1"/>
    <col min="15619" max="15619" width="70.85546875" customWidth="1"/>
    <col min="15620" max="15620" width="25.5703125" customWidth="1"/>
    <col min="15621" max="15621" width="52.28515625" customWidth="1"/>
    <col min="15873" max="15874" width="7.7109375" customWidth="1"/>
    <col min="15875" max="15875" width="70.85546875" customWidth="1"/>
    <col min="15876" max="15876" width="25.5703125" customWidth="1"/>
    <col min="15877" max="15877" width="52.28515625" customWidth="1"/>
    <col min="16129" max="16130" width="7.7109375" customWidth="1"/>
    <col min="16131" max="16131" width="70.85546875" customWidth="1"/>
    <col min="16132" max="16132" width="25.5703125" customWidth="1"/>
    <col min="16133" max="16133" width="52.28515625" customWidth="1"/>
  </cols>
  <sheetData>
    <row r="1" spans="1:3" ht="60" customHeight="1" x14ac:dyDescent="0.25">
      <c r="A1" s="3" t="s">
        <v>80</v>
      </c>
      <c r="B1" s="3"/>
      <c r="C1" s="3"/>
    </row>
    <row r="2" spans="1:3" ht="19.5" customHeight="1" x14ac:dyDescent="0.25">
      <c r="A2" s="6" t="s">
        <v>189</v>
      </c>
    </row>
    <row r="3" spans="1:3" ht="12.75" customHeight="1" x14ac:dyDescent="0.25">
      <c r="A3" s="1" t="s">
        <v>190</v>
      </c>
    </row>
    <row r="4" spans="1:3" ht="12.75" customHeight="1" x14ac:dyDescent="0.25"/>
    <row r="5" spans="1:3" ht="12.75" customHeight="1" x14ac:dyDescent="0.25">
      <c r="B5" s="7" t="s">
        <v>90</v>
      </c>
    </row>
    <row r="6" spans="1:3" ht="12.75" customHeight="1" x14ac:dyDescent="0.25">
      <c r="B6" s="8" t="s">
        <v>91</v>
      </c>
    </row>
    <row r="7" spans="1:3" ht="12.75" customHeight="1" x14ac:dyDescent="0.25">
      <c r="A7" s="9"/>
      <c r="B7" s="16">
        <v>12.1</v>
      </c>
      <c r="C7" s="17" t="s">
        <v>109</v>
      </c>
    </row>
    <row r="8" spans="1:3" ht="12.75" customHeight="1" x14ac:dyDescent="0.25">
      <c r="A8" s="9"/>
      <c r="B8" s="16">
        <v>12.2</v>
      </c>
      <c r="C8" s="17" t="s">
        <v>110</v>
      </c>
    </row>
    <row r="9" spans="1:3" ht="12.75" customHeight="1" x14ac:dyDescent="0.25">
      <c r="A9" s="9"/>
      <c r="B9" s="16">
        <v>12.3</v>
      </c>
      <c r="C9" s="17" t="s">
        <v>111</v>
      </c>
    </row>
    <row r="10" spans="1:3" ht="12.75" customHeight="1" x14ac:dyDescent="0.25">
      <c r="A10" s="9"/>
      <c r="B10" s="16">
        <v>12.4</v>
      </c>
      <c r="C10" s="17" t="s">
        <v>105</v>
      </c>
    </row>
    <row r="11" spans="1:3" ht="12.75" customHeight="1" x14ac:dyDescent="0.25">
      <c r="A11" s="9"/>
      <c r="B11" s="16">
        <v>12.5</v>
      </c>
      <c r="C11" s="17" t="s">
        <v>107</v>
      </c>
    </row>
    <row r="12" spans="1:3" ht="12.75" customHeight="1" x14ac:dyDescent="0.25">
      <c r="B12" s="16">
        <v>12.6</v>
      </c>
      <c r="C12" s="17" t="s">
        <v>112</v>
      </c>
    </row>
    <row r="13" spans="1:3" ht="12.75" customHeight="1" x14ac:dyDescent="0.25">
      <c r="B13" s="16">
        <v>12.7</v>
      </c>
      <c r="C13" s="17" t="s">
        <v>113</v>
      </c>
    </row>
    <row r="14" spans="1:3" ht="12.75" customHeight="1" x14ac:dyDescent="0.25">
      <c r="B14" s="16">
        <v>12.8</v>
      </c>
      <c r="C14" s="17" t="s">
        <v>114</v>
      </c>
    </row>
    <row r="15" spans="1:3" ht="12.75" customHeight="1" x14ac:dyDescent="0.25">
      <c r="B15" s="16">
        <v>12.9</v>
      </c>
      <c r="C15" s="17" t="s">
        <v>115</v>
      </c>
    </row>
    <row r="16" spans="1:3" ht="12.75" customHeight="1" x14ac:dyDescent="0.25">
      <c r="B16" s="55" t="s">
        <v>117</v>
      </c>
      <c r="C16" s="17" t="s">
        <v>116</v>
      </c>
    </row>
    <row r="17" spans="2:3" ht="12.75" customHeight="1" x14ac:dyDescent="0.25">
      <c r="B17" s="16">
        <v>12.11</v>
      </c>
      <c r="C17" s="17" t="s">
        <v>108</v>
      </c>
    </row>
    <row r="18" spans="2:3" ht="12.75" customHeight="1" x14ac:dyDescent="0.25">
      <c r="B18" s="16">
        <v>12.12</v>
      </c>
      <c r="C18" s="17" t="s">
        <v>118</v>
      </c>
    </row>
    <row r="19" spans="2:3" ht="12.75" customHeight="1" x14ac:dyDescent="0.25">
      <c r="B19" s="16">
        <v>12.13</v>
      </c>
      <c r="C19" s="17" t="s">
        <v>119</v>
      </c>
    </row>
    <row r="20" spans="2:3" ht="12.75" customHeight="1" x14ac:dyDescent="0.25">
      <c r="B20" s="16">
        <v>12.14</v>
      </c>
      <c r="C20" s="17" t="s">
        <v>120</v>
      </c>
    </row>
    <row r="21" spans="2:3" ht="12.75" customHeight="1" x14ac:dyDescent="0.25">
      <c r="B21" s="16">
        <v>12.15</v>
      </c>
      <c r="C21" s="17" t="s">
        <v>121</v>
      </c>
    </row>
    <row r="22" spans="2:3" ht="12.75" customHeight="1" x14ac:dyDescent="0.25">
      <c r="B22" s="16">
        <v>12.16</v>
      </c>
      <c r="C22" s="17" t="s">
        <v>122</v>
      </c>
    </row>
    <row r="23" spans="2:3" ht="12.75" customHeight="1" x14ac:dyDescent="0.25">
      <c r="B23" s="16">
        <v>12.17</v>
      </c>
      <c r="C23" s="17" t="s">
        <v>123</v>
      </c>
    </row>
    <row r="24" spans="2:3" ht="12.75" customHeight="1" x14ac:dyDescent="0.25">
      <c r="B24" s="16">
        <v>12.18</v>
      </c>
      <c r="C24" s="17" t="s">
        <v>124</v>
      </c>
    </row>
    <row r="25" spans="2:3" ht="12.75" customHeight="1" x14ac:dyDescent="0.25">
      <c r="B25" s="16">
        <v>12.19</v>
      </c>
      <c r="C25" s="17" t="s">
        <v>125</v>
      </c>
    </row>
    <row r="26" spans="2:3" ht="12.75" customHeight="1" x14ac:dyDescent="0.25">
      <c r="B26" s="55" t="s">
        <v>126</v>
      </c>
      <c r="C26" s="17" t="s">
        <v>106</v>
      </c>
    </row>
    <row r="27" spans="2:3" ht="12.75" customHeight="1" x14ac:dyDescent="0.25">
      <c r="B27" s="16">
        <v>12.21</v>
      </c>
      <c r="C27" s="17" t="s">
        <v>127</v>
      </c>
    </row>
    <row r="28" spans="2:3" ht="12.75" customHeight="1" x14ac:dyDescent="0.25">
      <c r="B28" s="16">
        <v>12.22</v>
      </c>
      <c r="C28" s="17" t="s">
        <v>128</v>
      </c>
    </row>
    <row r="29" spans="2:3" ht="12.75" customHeight="1" x14ac:dyDescent="0.25">
      <c r="B29" s="16">
        <v>12.23</v>
      </c>
      <c r="C29" s="17" t="s">
        <v>129</v>
      </c>
    </row>
    <row r="30" spans="2:3" ht="12.75" customHeight="1" x14ac:dyDescent="0.25">
      <c r="B30" s="16">
        <v>12.24</v>
      </c>
      <c r="C30" s="17" t="s">
        <v>130</v>
      </c>
    </row>
    <row r="31" spans="2:3" ht="12.75" customHeight="1" x14ac:dyDescent="0.25">
      <c r="B31" s="16">
        <v>12.25</v>
      </c>
      <c r="C31" s="17" t="s">
        <v>131</v>
      </c>
    </row>
    <row r="32" spans="2:3" ht="12.75" customHeight="1" x14ac:dyDescent="0.25">
      <c r="B32" s="16">
        <v>12.26</v>
      </c>
      <c r="C32" s="17" t="s">
        <v>132</v>
      </c>
    </row>
    <row r="33" spans="2:3" ht="12.75" customHeight="1" x14ac:dyDescent="0.25">
      <c r="B33" s="16">
        <v>12.27</v>
      </c>
      <c r="C33" s="17" t="s">
        <v>133</v>
      </c>
    </row>
    <row r="34" spans="2:3" ht="12.75" customHeight="1" x14ac:dyDescent="0.25">
      <c r="B34" s="16">
        <v>12.28</v>
      </c>
      <c r="C34" s="17" t="s">
        <v>134</v>
      </c>
    </row>
    <row r="35" spans="2:3" ht="12.75" customHeight="1" x14ac:dyDescent="0.25">
      <c r="B35" s="16">
        <v>12.29</v>
      </c>
      <c r="C35" s="17" t="s">
        <v>135</v>
      </c>
    </row>
    <row r="36" spans="2:3" x14ac:dyDescent="0.25">
      <c r="B36" s="10"/>
      <c r="C36" s="11"/>
    </row>
    <row r="37" spans="2:3" x14ac:dyDescent="0.25">
      <c r="B37" s="56"/>
      <c r="C37" s="56"/>
    </row>
    <row r="38" spans="2:3" ht="15.75" x14ac:dyDescent="0.25">
      <c r="B38" s="12" t="s">
        <v>92</v>
      </c>
      <c r="C38" s="13"/>
    </row>
    <row r="39" spans="2:3" ht="15.75" x14ac:dyDescent="0.25">
      <c r="B39" s="7"/>
      <c r="C39" s="56"/>
    </row>
    <row r="40" spans="2:3" x14ac:dyDescent="0.25">
      <c r="B40" s="14"/>
      <c r="C40" s="56"/>
    </row>
    <row r="41" spans="2:3" x14ac:dyDescent="0.25">
      <c r="B41" s="14"/>
      <c r="C41" s="56"/>
    </row>
    <row r="42" spans="2:3" ht="15.75" x14ac:dyDescent="0.25">
      <c r="B42" s="6" t="s">
        <v>93</v>
      </c>
      <c r="C42" s="56"/>
    </row>
    <row r="43" spans="2:3" x14ac:dyDescent="0.25">
      <c r="B43" s="15"/>
      <c r="C43" s="15"/>
    </row>
    <row r="44" spans="2:3" ht="21.95" customHeight="1" x14ac:dyDescent="0.25">
      <c r="B44" s="137" t="s">
        <v>192</v>
      </c>
      <c r="C44" s="137"/>
    </row>
    <row r="45" spans="2:3" x14ac:dyDescent="0.25">
      <c r="B45" s="15"/>
      <c r="C45" s="15"/>
    </row>
    <row r="46" spans="2:3" x14ac:dyDescent="0.25">
      <c r="B46" s="15"/>
      <c r="C46" s="15"/>
    </row>
    <row r="47" spans="2:3" x14ac:dyDescent="0.25">
      <c r="B47" s="138" t="s">
        <v>188</v>
      </c>
      <c r="C47" s="138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136"/>
    </row>
    <row r="98" spans="1:1" x14ac:dyDescent="0.25">
      <c r="A98" s="136"/>
    </row>
  </sheetData>
  <mergeCells count="2">
    <mergeCell ref="B44:C44"/>
    <mergeCell ref="B47:C47"/>
  </mergeCells>
  <hyperlinks>
    <hyperlink ref="B24:C24" r:id="rId1" display="© Commonwealth of Australia &lt;&lt;yyyy&gt;&gt;" xr:uid="{EE511ADE-0E46-4B64-B101-6AE985F558AF}"/>
    <hyperlink ref="B38:C38" r:id="rId2" display="More information available from the ABS web site" xr:uid="{6C9320B7-58E7-48E1-B251-63F1BF0158FE}"/>
    <hyperlink ref="B47:C47" r:id="rId3" display="© Commonwealth of Australia 2024" xr:uid="{444DC2BC-3772-423E-A52B-D342ACFFEC8B}"/>
    <hyperlink ref="B7" location="'Table 12.1'!A1" display="12.1" xr:uid="{95952608-31C4-4A8A-BAC9-885C3577A9CB}"/>
    <hyperlink ref="B8" location="'Table 12.2'!A1" display="12.2" xr:uid="{D5694550-ABBA-4C46-84E5-64CEB16CA99F}"/>
    <hyperlink ref="B9" location="'Table 12.3'!A1" display="12.3" xr:uid="{9AE1AE67-5D4E-4436-BDDA-A9EC9DEAED82}"/>
    <hyperlink ref="B10" location="'Table 12.4'!A1" display="12.4" xr:uid="{CE5C2F52-4A8C-4B4E-A031-DCFF83DF2394}"/>
    <hyperlink ref="B11" location="'Table 12.5'!A1" display="12.5" xr:uid="{767F6019-752A-4D85-A4C0-5494AB32D387}"/>
    <hyperlink ref="B12" location="'Table 12.6'!A1" display="12.6" xr:uid="{CB5179A1-BF34-4971-BF87-E476B5E9401C}"/>
    <hyperlink ref="B13" location="'Table 12.7'!A1" display="12.7" xr:uid="{E6ABF654-16F1-4F07-B4B0-E4B14A94EDB0}"/>
    <hyperlink ref="B14" location="'Table 12.8'!A1" display="12.8" xr:uid="{D16BBF2B-CD98-465C-8981-9D5F478EE727}"/>
    <hyperlink ref="B15" location="'Table 12.9'!A1" display="12.9" xr:uid="{EE247D96-8381-4E6A-AE6B-B0548C64EC11}"/>
    <hyperlink ref="B16" location="'Table 12.10'!A1" display="12.10" xr:uid="{971B7079-6D38-4666-AD93-BAFA342A18F4}"/>
    <hyperlink ref="B17" location="'Table 12.11'!A1" display="12.11" xr:uid="{672E6661-9502-49E2-A707-FE9AEE953503}"/>
    <hyperlink ref="B18" location="'Table 12.12'!A1" display="12.12" xr:uid="{87DEF29D-9952-4928-83B5-E17D94B47694}"/>
    <hyperlink ref="B19" location="'Table 12.13'!A1" display="12.13" xr:uid="{F306EDAB-546D-4CE8-98D1-06078B2776A1}"/>
    <hyperlink ref="B20" location="'Table 12.14'!A1" display="12.14" xr:uid="{2F3B67DC-03D9-4746-8A1C-5BCF916B6940}"/>
    <hyperlink ref="B21" location="'Table 12.15'!A1" display="12.15" xr:uid="{B252069D-831C-41C3-B6DC-7AA94EA973F1}"/>
    <hyperlink ref="B22" location="'Table 12.16'!A1" display="12.16" xr:uid="{161DD327-20DB-400A-9086-2A50AE641526}"/>
    <hyperlink ref="B23" location="'Table 12.17'!A1" display="12.17" xr:uid="{2059355D-A3EA-4EB2-8A3C-33083796B8AD}"/>
    <hyperlink ref="B24" location="'Table 12.18'!A1" display="12.18" xr:uid="{791F5523-7D8D-4BCF-A797-CF2727E49BC5}"/>
    <hyperlink ref="B25" location="'Table 12.19'!A1" display="12.19" xr:uid="{926BCB9E-F155-403E-9863-A6D50D0038BB}"/>
    <hyperlink ref="B26" location="'Table 12.20'!A1" display="12.20" xr:uid="{968E587C-AF3D-4238-99B4-FA912F9D9D05}"/>
    <hyperlink ref="B27" location="'Table 12.21'!A1" display="12.21" xr:uid="{14EAA6A8-020F-4810-8304-484CB2A5CF06}"/>
    <hyperlink ref="B28" location="'Table 12.22'!A1" display="12.22" xr:uid="{709F9610-B65F-452E-8901-7A34792832AF}"/>
    <hyperlink ref="B29" location="'Table 12.23'!A1" display="12.23" xr:uid="{8C0E994A-3687-4EFA-A439-15E0DFB8C2CD}"/>
    <hyperlink ref="B30" location="'Table 12.24'!A1" display="12.24" xr:uid="{B7F2C814-6BCB-4A74-9081-3094E998E1DA}"/>
    <hyperlink ref="B31" location="'Table 12.25'!A1" display="12.25" xr:uid="{F297C8A3-7A45-420B-9FF8-F924CFEF1E71}"/>
    <hyperlink ref="B32" location="'Table 12.26'!A1" display="12.26" xr:uid="{67794766-9C35-4B5D-8AB6-088DE5D16558}"/>
    <hyperlink ref="B33" location="'Table 12.27'!A1" display="12.27" xr:uid="{1D908317-D9BF-4A70-BB8B-68BFAC5F1F99}"/>
    <hyperlink ref="B34" location="'Table 12.28'!A1" display="12.28" xr:uid="{D857DFA4-9E40-45F1-B4E9-F212B2C2D83D}"/>
    <hyperlink ref="B35" location="'Table 12.29'!A1" display="12.29" xr:uid="{465B5BDC-E62A-46AD-B6A5-096A49940661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393A-79F2-4487-BF74-BB56249895A0}">
  <sheetPr codeName="Sheet73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115</v>
      </c>
      <c r="T1" s="99"/>
      <c r="U1" s="99"/>
      <c r="V1" s="99"/>
      <c r="W1" s="99"/>
      <c r="X1" s="99"/>
      <c r="Y1" s="100" t="s">
        <v>156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115</v>
      </c>
      <c r="Y3" s="105" t="s">
        <v>156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12.9 Devonport,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19246</v>
      </c>
      <c r="W4" s="108">
        <v>19100</v>
      </c>
      <c r="X4" s="108">
        <v>19557</v>
      </c>
      <c r="Y4" s="108">
        <v>20883</v>
      </c>
      <c r="Z4" s="108">
        <v>21954</v>
      </c>
      <c r="AB4" s="109" t="str">
        <f>TEXT(Z4,"###,###")</f>
        <v>21,954</v>
      </c>
      <c r="AD4" s="110">
        <f>Z4/Y4-1</f>
        <v>5.1285734808217187E-2</v>
      </c>
      <c r="AF4" s="110">
        <f>Z4/V4-1</f>
        <v>0.14070456198690628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9816</v>
      </c>
      <c r="W5" s="108">
        <v>9658</v>
      </c>
      <c r="X5" s="108">
        <v>9847</v>
      </c>
      <c r="Y5" s="108">
        <v>10479</v>
      </c>
      <c r="Z5" s="108">
        <v>11051</v>
      </c>
      <c r="AB5" s="109" t="str">
        <f>TEXT(Z5,"###,###")</f>
        <v>11,051</v>
      </c>
      <c r="AD5" s="110">
        <f t="shared" ref="AD5:AD9" si="0">Z5/Y5-1</f>
        <v>5.458536119858759E-2</v>
      </c>
      <c r="AF5" s="110">
        <f t="shared" ref="AF5:AF9" si="1">Z5/V5-1</f>
        <v>0.12581499592502032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9433</v>
      </c>
      <c r="W6" s="108">
        <v>9444</v>
      </c>
      <c r="X6" s="108">
        <v>9706</v>
      </c>
      <c r="Y6" s="108">
        <v>10391</v>
      </c>
      <c r="Z6" s="108">
        <v>10876</v>
      </c>
      <c r="AB6" s="109" t="str">
        <f>TEXT(Z6,"###,###")</f>
        <v>10,876</v>
      </c>
      <c r="AD6" s="110">
        <f t="shared" si="0"/>
        <v>4.6675007217784614E-2</v>
      </c>
      <c r="AF6" s="110">
        <f t="shared" si="1"/>
        <v>0.15297360330753729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13194</v>
      </c>
      <c r="W7" s="108">
        <v>13364</v>
      </c>
      <c r="X7" s="108">
        <v>13683</v>
      </c>
      <c r="Y7" s="108">
        <v>13957</v>
      </c>
      <c r="Z7" s="108">
        <v>14382</v>
      </c>
      <c r="AB7" s="109" t="str">
        <f>TEXT(Z7,"###,###")</f>
        <v>14,382</v>
      </c>
      <c r="AD7" s="110">
        <f t="shared" si="0"/>
        <v>3.0450669914738215E-2</v>
      </c>
      <c r="AF7" s="110">
        <f t="shared" si="1"/>
        <v>9.0040927694406525E-2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21,954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14,382</v>
      </c>
      <c r="P8" s="65"/>
      <c r="S8" s="107" t="s">
        <v>83</v>
      </c>
      <c r="T8" s="108"/>
      <c r="U8" s="108"/>
      <c r="V8" s="108">
        <v>34522.32</v>
      </c>
      <c r="W8" s="108">
        <v>37335.17</v>
      </c>
      <c r="X8" s="108">
        <v>37241.97</v>
      </c>
      <c r="Y8" s="108">
        <v>39111.519999999997</v>
      </c>
      <c r="Z8" s="108">
        <v>40559.230000000003</v>
      </c>
      <c r="AB8" s="109" t="str">
        <f>TEXT(Z8,"$###,###")</f>
        <v>$40,559</v>
      </c>
      <c r="AD8" s="110">
        <f t="shared" si="0"/>
        <v>3.7014925525778786E-2</v>
      </c>
      <c r="AF8" s="110">
        <f t="shared" si="1"/>
        <v>0.17486976541553423</v>
      </c>
    </row>
    <row r="9" spans="1:32" x14ac:dyDescent="0.25">
      <c r="A9" s="30" t="s">
        <v>14</v>
      </c>
      <c r="B9" s="69"/>
      <c r="C9" s="70"/>
      <c r="D9" s="71">
        <f>AD104</f>
        <v>78.254532203698645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51.321095814212214</v>
      </c>
      <c r="P9" s="72" t="s">
        <v>84</v>
      </c>
      <c r="S9" s="107" t="s">
        <v>7</v>
      </c>
      <c r="T9" s="108"/>
      <c r="U9" s="108"/>
      <c r="V9" s="108">
        <v>608349055</v>
      </c>
      <c r="W9" s="108">
        <v>636239809</v>
      </c>
      <c r="X9" s="108">
        <v>679973630</v>
      </c>
      <c r="Y9" s="108">
        <v>729957083</v>
      </c>
      <c r="Z9" s="108">
        <v>783883704</v>
      </c>
      <c r="AB9" s="109" t="str">
        <f>TEXT(Z9/1000000,"$#,###.0")&amp;" mil"</f>
        <v>$783.9 mil</v>
      </c>
      <c r="AD9" s="110">
        <f t="shared" si="0"/>
        <v>7.3876426787134797E-2</v>
      </c>
      <c r="AF9" s="110">
        <f t="shared" si="1"/>
        <v>0.28854265089636733</v>
      </c>
    </row>
    <row r="10" spans="1:32" x14ac:dyDescent="0.25">
      <c r="A10" s="30" t="s">
        <v>17</v>
      </c>
      <c r="B10" s="69"/>
      <c r="C10" s="70"/>
      <c r="D10" s="71">
        <f>AD105</f>
        <v>15.195408581579667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48.546794604366568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87.206230009734384</v>
      </c>
      <c r="P11" s="72" t="s">
        <v>84</v>
      </c>
      <c r="S11" s="107" t="s">
        <v>29</v>
      </c>
      <c r="T11" s="112"/>
      <c r="U11" s="112"/>
      <c r="V11" s="112">
        <v>17548</v>
      </c>
      <c r="W11" s="112">
        <v>17538</v>
      </c>
      <c r="X11" s="112">
        <v>17903</v>
      </c>
      <c r="Y11" s="112">
        <v>19090</v>
      </c>
      <c r="Z11" s="112">
        <v>20112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5.5207898762341809</v>
      </c>
      <c r="P12" s="72" t="s">
        <v>84</v>
      </c>
      <c r="S12" s="107" t="s">
        <v>30</v>
      </c>
      <c r="T12" s="112"/>
      <c r="U12" s="112"/>
      <c r="V12" s="112">
        <v>1701</v>
      </c>
      <c r="W12" s="112">
        <v>1561</v>
      </c>
      <c r="X12" s="112">
        <v>1655</v>
      </c>
      <c r="Y12" s="112">
        <v>1793</v>
      </c>
      <c r="Z12" s="112">
        <v>1841</v>
      </c>
    </row>
    <row r="13" spans="1:32" ht="15" customHeight="1" x14ac:dyDescent="0.25">
      <c r="A13" s="30" t="s">
        <v>19</v>
      </c>
      <c r="B13" s="70"/>
      <c r="C13" s="70"/>
      <c r="D13" s="71">
        <f>AD108</f>
        <v>10.640429989979047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7.3077457933528018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15.896875284686162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40.9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27.102122620023689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20.967741935483872</v>
      </c>
      <c r="P15" s="72" t="s">
        <v>84</v>
      </c>
      <c r="S15" s="115" t="s">
        <v>60</v>
      </c>
      <c r="T15" s="115"/>
      <c r="U15" s="116"/>
      <c r="V15" s="116">
        <v>1902</v>
      </c>
      <c r="W15" s="116">
        <v>1704</v>
      </c>
      <c r="X15" s="116">
        <v>1777</v>
      </c>
      <c r="Y15" s="112">
        <v>1558</v>
      </c>
      <c r="Z15" s="112">
        <v>1271</v>
      </c>
      <c r="AB15" s="117">
        <f t="shared" ref="AB15:AB34" si="2">IF(Z15="np",0,Z15/$Z$34)</f>
        <v>5.7885867832581865E-2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39.856062676505424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79.032258064516128</v>
      </c>
      <c r="P16" s="37" t="s">
        <v>84</v>
      </c>
      <c r="S16" s="115" t="s">
        <v>61</v>
      </c>
      <c r="T16" s="115"/>
      <c r="U16" s="116"/>
      <c r="V16" s="116">
        <v>192</v>
      </c>
      <c r="W16" s="116">
        <v>208</v>
      </c>
      <c r="X16" s="116">
        <v>219</v>
      </c>
      <c r="Y16" s="112">
        <v>197</v>
      </c>
      <c r="Z16" s="112">
        <v>236</v>
      </c>
      <c r="AB16" s="117">
        <f t="shared" si="2"/>
        <v>1.0748280730518742E-2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1466</v>
      </c>
      <c r="W17" s="116">
        <v>1414</v>
      </c>
      <c r="X17" s="116">
        <v>1400</v>
      </c>
      <c r="Y17" s="112">
        <v>1433</v>
      </c>
      <c r="Z17" s="112">
        <v>1468</v>
      </c>
      <c r="AB17" s="117">
        <f t="shared" si="2"/>
        <v>6.6857949628819968E-2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161</v>
      </c>
      <c r="W18" s="116">
        <v>163</v>
      </c>
      <c r="X18" s="116">
        <v>154</v>
      </c>
      <c r="Y18" s="112">
        <v>182</v>
      </c>
      <c r="Z18" s="112">
        <v>187</v>
      </c>
      <c r="AB18" s="117">
        <f t="shared" si="2"/>
        <v>8.5166461720635796E-3</v>
      </c>
    </row>
    <row r="19" spans="1:28" x14ac:dyDescent="0.25">
      <c r="A19" s="61" t="str">
        <f>$S$1&amp;" ("&amp;$V$2&amp;" to "&amp;$Z$2&amp;")"</f>
        <v>Devonport (2017-18 to 2021-22)</v>
      </c>
      <c r="B19" s="61"/>
      <c r="C19" s="61"/>
      <c r="D19" s="61"/>
      <c r="E19" s="61"/>
      <c r="F19" s="61"/>
      <c r="G19" s="61" t="str">
        <f>$S$1&amp;" ("&amp;$V$2&amp;" to "&amp;$Z$2&amp;")"</f>
        <v>Devonport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1122</v>
      </c>
      <c r="W19" s="116">
        <v>1232</v>
      </c>
      <c r="X19" s="116">
        <v>1271</v>
      </c>
      <c r="Y19" s="112">
        <v>1331</v>
      </c>
      <c r="Z19" s="112">
        <v>1442</v>
      </c>
      <c r="AB19" s="117">
        <f t="shared" si="2"/>
        <v>6.5673817005966209E-2</v>
      </c>
    </row>
    <row r="20" spans="1:28" x14ac:dyDescent="0.25">
      <c r="S20" s="115" t="s">
        <v>65</v>
      </c>
      <c r="T20" s="115"/>
      <c r="U20" s="116"/>
      <c r="V20" s="116">
        <v>540</v>
      </c>
      <c r="W20" s="116">
        <v>557</v>
      </c>
      <c r="X20" s="116">
        <v>562</v>
      </c>
      <c r="Y20" s="112">
        <v>542</v>
      </c>
      <c r="Z20" s="112">
        <v>523</v>
      </c>
      <c r="AB20" s="117">
        <f t="shared" si="2"/>
        <v>2.381928314432755E-2</v>
      </c>
    </row>
    <row r="21" spans="1:28" x14ac:dyDescent="0.25">
      <c r="S21" s="115" t="s">
        <v>66</v>
      </c>
      <c r="T21" s="115"/>
      <c r="U21" s="116"/>
      <c r="V21" s="116">
        <v>1803</v>
      </c>
      <c r="W21" s="116">
        <v>1844</v>
      </c>
      <c r="X21" s="116">
        <v>1898</v>
      </c>
      <c r="Y21" s="112">
        <v>2124</v>
      </c>
      <c r="Z21" s="112">
        <v>2170</v>
      </c>
      <c r="AB21" s="117">
        <f t="shared" si="2"/>
        <v>9.8829530445871477E-2</v>
      </c>
    </row>
    <row r="22" spans="1:28" x14ac:dyDescent="0.25">
      <c r="S22" s="115" t="s">
        <v>67</v>
      </c>
      <c r="T22" s="115"/>
      <c r="U22" s="116"/>
      <c r="V22" s="116">
        <v>1449</v>
      </c>
      <c r="W22" s="116">
        <v>1425</v>
      </c>
      <c r="X22" s="116">
        <v>1513</v>
      </c>
      <c r="Y22" s="112">
        <v>1751</v>
      </c>
      <c r="Z22" s="112">
        <v>1704</v>
      </c>
      <c r="AB22" s="117">
        <f t="shared" si="2"/>
        <v>7.760623035933871E-2</v>
      </c>
    </row>
    <row r="23" spans="1:28" x14ac:dyDescent="0.25">
      <c r="S23" s="115" t="s">
        <v>68</v>
      </c>
      <c r="T23" s="115"/>
      <c r="U23" s="116"/>
      <c r="V23" s="116">
        <v>1048</v>
      </c>
      <c r="W23" s="116">
        <v>1006</v>
      </c>
      <c r="X23" s="116">
        <v>1063</v>
      </c>
      <c r="Y23" s="112">
        <v>1116</v>
      </c>
      <c r="Z23" s="112">
        <v>1199</v>
      </c>
      <c r="AB23" s="117">
        <f t="shared" si="2"/>
        <v>5.4606731338525297E-2</v>
      </c>
    </row>
    <row r="24" spans="1:28" x14ac:dyDescent="0.25">
      <c r="S24" s="115" t="s">
        <v>69</v>
      </c>
      <c r="T24" s="115"/>
      <c r="U24" s="116"/>
      <c r="V24" s="116">
        <v>99</v>
      </c>
      <c r="W24" s="116">
        <v>97</v>
      </c>
      <c r="X24" s="116">
        <v>85</v>
      </c>
      <c r="Y24" s="112">
        <v>69</v>
      </c>
      <c r="Z24" s="112">
        <v>113</v>
      </c>
      <c r="AB24" s="117">
        <f t="shared" si="2"/>
        <v>5.1464225531721091E-3</v>
      </c>
    </row>
    <row r="25" spans="1:28" x14ac:dyDescent="0.25">
      <c r="S25" s="115" t="s">
        <v>70</v>
      </c>
      <c r="T25" s="115"/>
      <c r="U25" s="116"/>
      <c r="V25" s="116">
        <v>388</v>
      </c>
      <c r="W25" s="116">
        <v>412</v>
      </c>
      <c r="X25" s="116">
        <v>462</v>
      </c>
      <c r="Y25" s="112">
        <v>513</v>
      </c>
      <c r="Z25" s="112">
        <v>538</v>
      </c>
      <c r="AB25" s="117">
        <f t="shared" si="2"/>
        <v>2.4502436580589333E-2</v>
      </c>
    </row>
    <row r="26" spans="1:28" x14ac:dyDescent="0.25">
      <c r="S26" s="115" t="s">
        <v>71</v>
      </c>
      <c r="T26" s="115"/>
      <c r="U26" s="116"/>
      <c r="V26" s="116">
        <v>400</v>
      </c>
      <c r="W26" s="116">
        <v>246</v>
      </c>
      <c r="X26" s="116">
        <v>218</v>
      </c>
      <c r="Y26" s="112">
        <v>205</v>
      </c>
      <c r="Z26" s="112">
        <v>265</v>
      </c>
      <c r="AB26" s="117">
        <f t="shared" si="2"/>
        <v>1.2069044040624857E-2</v>
      </c>
    </row>
    <row r="27" spans="1:28" x14ac:dyDescent="0.25">
      <c r="S27" s="115" t="s">
        <v>72</v>
      </c>
      <c r="T27" s="115"/>
      <c r="U27" s="116"/>
      <c r="V27" s="116">
        <v>752</v>
      </c>
      <c r="W27" s="116">
        <v>679</v>
      </c>
      <c r="X27" s="116">
        <v>697</v>
      </c>
      <c r="Y27" s="112">
        <v>798</v>
      </c>
      <c r="Z27" s="112">
        <v>855</v>
      </c>
      <c r="AB27" s="117">
        <f t="shared" si="2"/>
        <v>3.8939745866921713E-2</v>
      </c>
    </row>
    <row r="28" spans="1:28" x14ac:dyDescent="0.25">
      <c r="S28" s="115" t="s">
        <v>73</v>
      </c>
      <c r="T28" s="115"/>
      <c r="U28" s="116"/>
      <c r="V28" s="116">
        <v>1641</v>
      </c>
      <c r="W28" s="116">
        <v>1877</v>
      </c>
      <c r="X28" s="116">
        <v>2028</v>
      </c>
      <c r="Y28" s="112">
        <v>2210</v>
      </c>
      <c r="Z28" s="112">
        <v>2431</v>
      </c>
      <c r="AB28" s="117">
        <f t="shared" si="2"/>
        <v>0.11071640023682652</v>
      </c>
    </row>
    <row r="29" spans="1:28" x14ac:dyDescent="0.25">
      <c r="S29" s="115" t="s">
        <v>74</v>
      </c>
      <c r="T29" s="115"/>
      <c r="U29" s="116"/>
      <c r="V29" s="116">
        <v>637</v>
      </c>
      <c r="W29" s="116">
        <v>867</v>
      </c>
      <c r="X29" s="116">
        <v>642</v>
      </c>
      <c r="Y29" s="112">
        <v>742</v>
      </c>
      <c r="Z29" s="112">
        <v>905</v>
      </c>
      <c r="AB29" s="117">
        <f t="shared" si="2"/>
        <v>4.1216923987794328E-2</v>
      </c>
    </row>
    <row r="30" spans="1:28" x14ac:dyDescent="0.25">
      <c r="S30" s="115" t="s">
        <v>75</v>
      </c>
      <c r="T30" s="115"/>
      <c r="U30" s="116"/>
      <c r="V30" s="116">
        <v>1250</v>
      </c>
      <c r="W30" s="116">
        <v>1235</v>
      </c>
      <c r="X30" s="116">
        <v>1298</v>
      </c>
      <c r="Y30" s="112">
        <v>1340</v>
      </c>
      <c r="Z30" s="112">
        <v>1493</v>
      </c>
      <c r="AB30" s="117">
        <f t="shared" si="2"/>
        <v>6.7996538689256272E-2</v>
      </c>
    </row>
    <row r="31" spans="1:28" x14ac:dyDescent="0.25">
      <c r="S31" s="115" t="s">
        <v>76</v>
      </c>
      <c r="T31" s="115"/>
      <c r="U31" s="116"/>
      <c r="V31" s="116">
        <v>2057</v>
      </c>
      <c r="W31" s="116">
        <v>2156</v>
      </c>
      <c r="X31" s="116">
        <v>2349</v>
      </c>
      <c r="Y31" s="112">
        <v>2850</v>
      </c>
      <c r="Z31" s="112">
        <v>3308</v>
      </c>
      <c r="AB31" s="117">
        <f t="shared" si="2"/>
        <v>0.15065810447693218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279</v>
      </c>
      <c r="W32" s="116">
        <v>259</v>
      </c>
      <c r="X32" s="116">
        <v>316</v>
      </c>
      <c r="Y32" s="112">
        <v>319</v>
      </c>
      <c r="Z32" s="112">
        <v>322</v>
      </c>
      <c r="AB32" s="117">
        <f t="shared" si="2"/>
        <v>1.4665027098419638E-2</v>
      </c>
    </row>
    <row r="33" spans="19:32" x14ac:dyDescent="0.25">
      <c r="S33" s="115" t="s">
        <v>78</v>
      </c>
      <c r="T33" s="115"/>
      <c r="U33" s="116"/>
      <c r="V33" s="116">
        <v>685</v>
      </c>
      <c r="W33" s="116">
        <v>722</v>
      </c>
      <c r="X33" s="116">
        <v>727</v>
      </c>
      <c r="Y33" s="112">
        <v>814</v>
      </c>
      <c r="Z33" s="112">
        <v>839</v>
      </c>
      <c r="AB33" s="117">
        <f t="shared" si="2"/>
        <v>3.8211048868242475E-2</v>
      </c>
    </row>
    <row r="34" spans="19:32" x14ac:dyDescent="0.25">
      <c r="S34" s="118" t="s">
        <v>53</v>
      </c>
      <c r="T34" s="118"/>
      <c r="U34" s="119"/>
      <c r="V34" s="119">
        <v>19243</v>
      </c>
      <c r="W34" s="119">
        <v>19105</v>
      </c>
      <c r="X34" s="119">
        <v>19556</v>
      </c>
      <c r="Y34" s="120">
        <v>20883</v>
      </c>
      <c r="Z34" s="120">
        <v>21957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10985</v>
      </c>
      <c r="W37" s="112">
        <v>11011</v>
      </c>
      <c r="X37" s="112">
        <v>11191</v>
      </c>
      <c r="Y37" s="112">
        <v>11212</v>
      </c>
      <c r="Z37" s="112">
        <v>11368</v>
      </c>
      <c r="AB37" s="132">
        <f>Z37/Z40*100</f>
        <v>79.032258064516128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2213</v>
      </c>
      <c r="W38" s="112">
        <v>2353</v>
      </c>
      <c r="X38" s="112">
        <v>2488</v>
      </c>
      <c r="Y38" s="112">
        <v>2739</v>
      </c>
      <c r="Z38" s="112">
        <v>3016</v>
      </c>
      <c r="AB38" s="132">
        <f>Z38/Z40*100</f>
        <v>20.967741935483872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13198</v>
      </c>
      <c r="W40" s="112">
        <v>13364</v>
      </c>
      <c r="X40" s="112">
        <v>13679</v>
      </c>
      <c r="Y40" s="112">
        <v>13951</v>
      </c>
      <c r="Z40" s="112">
        <v>14384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15</v>
      </c>
      <c r="W44" s="112">
        <v>11</v>
      </c>
      <c r="X44" s="112">
        <v>17</v>
      </c>
      <c r="Y44" s="112">
        <v>33</v>
      </c>
      <c r="Z44" s="112">
        <v>23</v>
      </c>
    </row>
    <row r="45" spans="19:32" x14ac:dyDescent="0.25">
      <c r="S45" s="115" t="s">
        <v>37</v>
      </c>
      <c r="T45" s="115"/>
      <c r="U45" s="112"/>
      <c r="V45" s="112">
        <v>251</v>
      </c>
      <c r="W45" s="112">
        <v>242</v>
      </c>
      <c r="X45" s="112">
        <v>249</v>
      </c>
      <c r="Y45" s="112">
        <v>336</v>
      </c>
      <c r="Z45" s="112">
        <v>373</v>
      </c>
    </row>
    <row r="46" spans="19:32" x14ac:dyDescent="0.25">
      <c r="S46" s="115" t="s">
        <v>38</v>
      </c>
      <c r="T46" s="115"/>
      <c r="U46" s="112"/>
      <c r="V46" s="112">
        <v>625</v>
      </c>
      <c r="W46" s="112">
        <v>549</v>
      </c>
      <c r="X46" s="112">
        <v>564</v>
      </c>
      <c r="Y46" s="112">
        <v>598</v>
      </c>
      <c r="Z46" s="112">
        <v>635</v>
      </c>
    </row>
    <row r="47" spans="19:32" x14ac:dyDescent="0.25">
      <c r="S47" s="115" t="s">
        <v>39</v>
      </c>
      <c r="T47" s="115"/>
      <c r="U47" s="112"/>
      <c r="V47" s="112">
        <v>1075</v>
      </c>
      <c r="W47" s="112">
        <v>931</v>
      </c>
      <c r="X47" s="112">
        <v>941</v>
      </c>
      <c r="Y47" s="112">
        <v>967</v>
      </c>
      <c r="Z47" s="112">
        <v>1049</v>
      </c>
    </row>
    <row r="48" spans="19:32" x14ac:dyDescent="0.25">
      <c r="S48" s="115" t="s">
        <v>40</v>
      </c>
      <c r="T48" s="115"/>
      <c r="U48" s="112"/>
      <c r="V48" s="112">
        <v>1554</v>
      </c>
      <c r="W48" s="112">
        <v>1487</v>
      </c>
      <c r="X48" s="112">
        <v>1540</v>
      </c>
      <c r="Y48" s="112">
        <v>1673</v>
      </c>
      <c r="Z48" s="112">
        <v>1579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961</v>
      </c>
      <c r="W49" s="112">
        <v>1083</v>
      </c>
      <c r="X49" s="112">
        <v>1181</v>
      </c>
      <c r="Y49" s="112">
        <v>1379</v>
      </c>
      <c r="Z49" s="112">
        <v>1483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Devonport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821</v>
      </c>
      <c r="W50" s="112">
        <v>813</v>
      </c>
      <c r="X50" s="112">
        <v>779</v>
      </c>
      <c r="Y50" s="112">
        <v>863</v>
      </c>
      <c r="Z50" s="112">
        <v>1045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818</v>
      </c>
      <c r="W51" s="112">
        <v>811</v>
      </c>
      <c r="X51" s="112">
        <v>811</v>
      </c>
      <c r="Y51" s="112">
        <v>835</v>
      </c>
      <c r="Z51" s="112">
        <v>939</v>
      </c>
    </row>
    <row r="52" spans="1:26" ht="15" customHeight="1" x14ac:dyDescent="0.25">
      <c r="S52" s="115" t="s">
        <v>44</v>
      </c>
      <c r="T52" s="115"/>
      <c r="U52" s="112"/>
      <c r="V52" s="112">
        <v>887</v>
      </c>
      <c r="W52" s="112">
        <v>902</v>
      </c>
      <c r="X52" s="112">
        <v>862</v>
      </c>
      <c r="Y52" s="112">
        <v>851</v>
      </c>
      <c r="Z52" s="112">
        <v>852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797</v>
      </c>
      <c r="W53" s="112">
        <v>820</v>
      </c>
      <c r="X53" s="112">
        <v>828</v>
      </c>
      <c r="Y53" s="112">
        <v>873</v>
      </c>
      <c r="Z53" s="112">
        <v>932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856</v>
      </c>
      <c r="W54" s="112">
        <v>815</v>
      </c>
      <c r="X54" s="112">
        <v>845</v>
      </c>
      <c r="Y54" s="112">
        <v>791</v>
      </c>
      <c r="Z54" s="112">
        <v>805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575</v>
      </c>
      <c r="W55" s="112">
        <v>651</v>
      </c>
      <c r="X55" s="112">
        <v>648</v>
      </c>
      <c r="Y55" s="112">
        <v>666</v>
      </c>
      <c r="Z55" s="112">
        <v>716</v>
      </c>
    </row>
    <row r="56" spans="1:26" ht="15" customHeight="1" x14ac:dyDescent="0.25">
      <c r="S56" s="115" t="s">
        <v>48</v>
      </c>
      <c r="T56" s="115"/>
      <c r="U56" s="112"/>
      <c r="V56" s="112">
        <v>338</v>
      </c>
      <c r="W56" s="112">
        <v>319</v>
      </c>
      <c r="X56" s="112">
        <v>332</v>
      </c>
      <c r="Y56" s="112">
        <v>367</v>
      </c>
      <c r="Z56" s="112">
        <v>364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144</v>
      </c>
      <c r="W57" s="112">
        <v>145</v>
      </c>
      <c r="X57" s="112">
        <v>156</v>
      </c>
      <c r="Y57" s="112">
        <v>156</v>
      </c>
      <c r="Z57" s="112">
        <v>145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55</v>
      </c>
      <c r="W58" s="112">
        <v>52</v>
      </c>
      <c r="X58" s="112">
        <v>59</v>
      </c>
      <c r="Y58" s="112">
        <v>59</v>
      </c>
      <c r="Z58" s="112">
        <v>82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19</v>
      </c>
      <c r="W59" s="112">
        <v>19</v>
      </c>
      <c r="X59" s="112">
        <v>26</v>
      </c>
      <c r="Y59" s="112">
        <v>19</v>
      </c>
      <c r="Z59" s="112">
        <v>20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18</v>
      </c>
      <c r="W60" s="112">
        <v>11</v>
      </c>
      <c r="X60" s="112">
        <v>13</v>
      </c>
      <c r="Y60" s="112">
        <v>13</v>
      </c>
      <c r="Z60" s="112">
        <v>14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9813</v>
      </c>
      <c r="W61" s="112">
        <v>9656</v>
      </c>
      <c r="X61" s="112">
        <v>9848</v>
      </c>
      <c r="Y61" s="112">
        <v>10479</v>
      </c>
      <c r="Z61" s="112">
        <v>11053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10</v>
      </c>
      <c r="W63" s="112">
        <v>13</v>
      </c>
      <c r="X63" s="112">
        <v>18</v>
      </c>
      <c r="Y63" s="112">
        <v>32</v>
      </c>
      <c r="Z63" s="112">
        <v>46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275</v>
      </c>
      <c r="W64" s="112">
        <v>253</v>
      </c>
      <c r="X64" s="112">
        <v>264</v>
      </c>
      <c r="Y64" s="112">
        <v>341</v>
      </c>
      <c r="Z64" s="112">
        <v>374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Devonport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711</v>
      </c>
      <c r="W65" s="112">
        <v>648</v>
      </c>
      <c r="X65" s="112">
        <v>606</v>
      </c>
      <c r="Y65" s="112">
        <v>635</v>
      </c>
      <c r="Z65" s="112">
        <v>615</v>
      </c>
    </row>
    <row r="66" spans="1:26" x14ac:dyDescent="0.25">
      <c r="S66" s="115" t="s">
        <v>39</v>
      </c>
      <c r="T66" s="115"/>
      <c r="U66" s="112"/>
      <c r="V66" s="112">
        <v>1091</v>
      </c>
      <c r="W66" s="112">
        <v>930</v>
      </c>
      <c r="X66" s="112">
        <v>998</v>
      </c>
      <c r="Y66" s="112">
        <v>1023</v>
      </c>
      <c r="Z66" s="112">
        <v>960</v>
      </c>
    </row>
    <row r="67" spans="1:26" x14ac:dyDescent="0.25">
      <c r="S67" s="115" t="s">
        <v>40</v>
      </c>
      <c r="T67" s="115"/>
      <c r="U67" s="112"/>
      <c r="V67" s="112">
        <v>1334</v>
      </c>
      <c r="W67" s="112">
        <v>1373</v>
      </c>
      <c r="X67" s="112">
        <v>1473</v>
      </c>
      <c r="Y67" s="112">
        <v>1581</v>
      </c>
      <c r="Z67" s="112">
        <v>1580</v>
      </c>
    </row>
    <row r="68" spans="1:26" x14ac:dyDescent="0.25">
      <c r="S68" s="115" t="s">
        <v>41</v>
      </c>
      <c r="T68" s="115"/>
      <c r="U68" s="112"/>
      <c r="V68" s="112">
        <v>941</v>
      </c>
      <c r="W68" s="112">
        <v>1020</v>
      </c>
      <c r="X68" s="112">
        <v>1068</v>
      </c>
      <c r="Y68" s="112">
        <v>1198</v>
      </c>
      <c r="Z68" s="112">
        <v>1279</v>
      </c>
    </row>
    <row r="69" spans="1:26" x14ac:dyDescent="0.25">
      <c r="S69" s="115" t="s">
        <v>42</v>
      </c>
      <c r="T69" s="115"/>
      <c r="U69" s="112"/>
      <c r="V69" s="112">
        <v>762</v>
      </c>
      <c r="W69" s="112">
        <v>800</v>
      </c>
      <c r="X69" s="112">
        <v>828</v>
      </c>
      <c r="Y69" s="112">
        <v>867</v>
      </c>
      <c r="Z69" s="112">
        <v>1010</v>
      </c>
    </row>
    <row r="70" spans="1:26" x14ac:dyDescent="0.25">
      <c r="S70" s="115" t="s">
        <v>43</v>
      </c>
      <c r="T70" s="115"/>
      <c r="U70" s="112"/>
      <c r="V70" s="112">
        <v>738</v>
      </c>
      <c r="W70" s="112">
        <v>775</v>
      </c>
      <c r="X70" s="112">
        <v>760</v>
      </c>
      <c r="Y70" s="112">
        <v>922</v>
      </c>
      <c r="Z70" s="112">
        <v>979</v>
      </c>
    </row>
    <row r="71" spans="1:26" x14ac:dyDescent="0.25">
      <c r="S71" s="115" t="s">
        <v>44</v>
      </c>
      <c r="T71" s="115"/>
      <c r="U71" s="112"/>
      <c r="V71" s="112">
        <v>970</v>
      </c>
      <c r="W71" s="112">
        <v>942</v>
      </c>
      <c r="X71" s="112">
        <v>945</v>
      </c>
      <c r="Y71" s="112">
        <v>946</v>
      </c>
      <c r="Z71" s="112">
        <v>981</v>
      </c>
    </row>
    <row r="72" spans="1:26" x14ac:dyDescent="0.25">
      <c r="S72" s="115" t="s">
        <v>45</v>
      </c>
      <c r="T72" s="115"/>
      <c r="U72" s="112"/>
      <c r="V72" s="112">
        <v>838</v>
      </c>
      <c r="W72" s="112">
        <v>841</v>
      </c>
      <c r="X72" s="112">
        <v>856</v>
      </c>
      <c r="Y72" s="112">
        <v>940</v>
      </c>
      <c r="Z72" s="112">
        <v>1052</v>
      </c>
    </row>
    <row r="73" spans="1:26" x14ac:dyDescent="0.25">
      <c r="S73" s="115" t="s">
        <v>46</v>
      </c>
      <c r="T73" s="115"/>
      <c r="U73" s="112"/>
      <c r="V73" s="112">
        <v>821</v>
      </c>
      <c r="W73" s="112">
        <v>824</v>
      </c>
      <c r="X73" s="112">
        <v>852</v>
      </c>
      <c r="Y73" s="112">
        <v>852</v>
      </c>
      <c r="Z73" s="112">
        <v>829</v>
      </c>
    </row>
    <row r="74" spans="1:26" x14ac:dyDescent="0.25">
      <c r="S74" s="115" t="s">
        <v>47</v>
      </c>
      <c r="T74" s="115"/>
      <c r="U74" s="112"/>
      <c r="V74" s="112">
        <v>540</v>
      </c>
      <c r="W74" s="112">
        <v>583</v>
      </c>
      <c r="X74" s="112">
        <v>583</v>
      </c>
      <c r="Y74" s="112">
        <v>602</v>
      </c>
      <c r="Z74" s="112">
        <v>691</v>
      </c>
    </row>
    <row r="75" spans="1:26" x14ac:dyDescent="0.25">
      <c r="S75" s="115" t="s">
        <v>48</v>
      </c>
      <c r="T75" s="115"/>
      <c r="U75" s="112"/>
      <c r="V75" s="112">
        <v>239</v>
      </c>
      <c r="W75" s="112">
        <v>271</v>
      </c>
      <c r="X75" s="112">
        <v>271</v>
      </c>
      <c r="Y75" s="112">
        <v>270</v>
      </c>
      <c r="Z75" s="112">
        <v>292</v>
      </c>
    </row>
    <row r="76" spans="1:26" x14ac:dyDescent="0.25">
      <c r="S76" s="115" t="s">
        <v>49</v>
      </c>
      <c r="T76" s="115"/>
      <c r="U76" s="112"/>
      <c r="V76" s="112">
        <v>89</v>
      </c>
      <c r="W76" s="112">
        <v>91</v>
      </c>
      <c r="X76" s="112">
        <v>103</v>
      </c>
      <c r="Y76" s="112">
        <v>107</v>
      </c>
      <c r="Z76" s="112">
        <v>106</v>
      </c>
    </row>
    <row r="77" spans="1:26" x14ac:dyDescent="0.25">
      <c r="S77" s="115" t="s">
        <v>50</v>
      </c>
      <c r="T77" s="115"/>
      <c r="U77" s="112"/>
      <c r="V77" s="112">
        <v>42</v>
      </c>
      <c r="W77" s="112">
        <v>40</v>
      </c>
      <c r="X77" s="112">
        <v>37</v>
      </c>
      <c r="Y77" s="112">
        <v>36</v>
      </c>
      <c r="Z77" s="112">
        <v>38</v>
      </c>
    </row>
    <row r="78" spans="1:26" x14ac:dyDescent="0.25">
      <c r="S78" s="115" t="s">
        <v>51</v>
      </c>
      <c r="T78" s="115"/>
      <c r="U78" s="112"/>
      <c r="V78" s="112">
        <v>26</v>
      </c>
      <c r="W78" s="112">
        <v>30</v>
      </c>
      <c r="X78" s="112">
        <v>24</v>
      </c>
      <c r="Y78" s="112">
        <v>22</v>
      </c>
      <c r="Z78" s="112">
        <v>22</v>
      </c>
    </row>
    <row r="79" spans="1:26" x14ac:dyDescent="0.25">
      <c r="S79" s="115" t="s">
        <v>52</v>
      </c>
      <c r="T79" s="115"/>
      <c r="U79" s="112"/>
      <c r="V79" s="112">
        <v>19</v>
      </c>
      <c r="W79" s="112">
        <v>21</v>
      </c>
      <c r="X79" s="112">
        <v>16</v>
      </c>
      <c r="Y79" s="112">
        <v>17</v>
      </c>
      <c r="Z79" s="112">
        <v>14</v>
      </c>
    </row>
    <row r="80" spans="1:26" x14ac:dyDescent="0.25">
      <c r="S80" s="118" t="s">
        <v>53</v>
      </c>
      <c r="T80" s="118"/>
      <c r="U80" s="112"/>
      <c r="V80" s="112">
        <v>9429</v>
      </c>
      <c r="W80" s="112">
        <v>9445</v>
      </c>
      <c r="X80" s="112">
        <v>9704</v>
      </c>
      <c r="Y80" s="112">
        <v>10391</v>
      </c>
      <c r="Z80" s="112">
        <v>10877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Devonport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618</v>
      </c>
      <c r="W83" s="112">
        <v>615</v>
      </c>
      <c r="X83" s="112">
        <v>661</v>
      </c>
      <c r="Y83" s="112">
        <v>662</v>
      </c>
      <c r="Z83" s="112">
        <v>694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583</v>
      </c>
      <c r="W84" s="112">
        <v>575</v>
      </c>
      <c r="X84" s="112">
        <v>566</v>
      </c>
      <c r="Y84" s="112">
        <v>597</v>
      </c>
      <c r="Z84" s="112">
        <v>614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1277</v>
      </c>
      <c r="W85" s="112">
        <v>1357</v>
      </c>
      <c r="X85" s="112">
        <v>1408</v>
      </c>
      <c r="Y85" s="112">
        <v>1453</v>
      </c>
      <c r="Z85" s="112">
        <v>1519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21,954</v>
      </c>
      <c r="D86" s="94">
        <f t="shared" ref="D86:D91" si="4">AD4</f>
        <v>5.1285734808217187E-2</v>
      </c>
      <c r="E86" s="95">
        <f t="shared" ref="E86:E91" si="5">AD4</f>
        <v>5.1285734808217187E-2</v>
      </c>
      <c r="F86" s="94">
        <f t="shared" ref="F86:F91" si="6">AF4</f>
        <v>0.14070456198690628</v>
      </c>
      <c r="G86" s="95">
        <f t="shared" ref="G86:G91" si="7">AF4</f>
        <v>0.14070456198690628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378</v>
      </c>
      <c r="W86" s="112">
        <v>393</v>
      </c>
      <c r="X86" s="112">
        <v>420</v>
      </c>
      <c r="Y86" s="112">
        <v>461</v>
      </c>
      <c r="Z86" s="112">
        <v>505</v>
      </c>
    </row>
    <row r="87" spans="1:30" ht="15" customHeight="1" x14ac:dyDescent="0.25">
      <c r="A87" s="96" t="s">
        <v>4</v>
      </c>
      <c r="B87" s="49"/>
      <c r="C87" s="97" t="str">
        <f t="shared" si="3"/>
        <v>11,051</v>
      </c>
      <c r="D87" s="94">
        <f t="shared" si="4"/>
        <v>5.458536119858759E-2</v>
      </c>
      <c r="E87" s="95">
        <f t="shared" si="5"/>
        <v>5.458536119858759E-2</v>
      </c>
      <c r="F87" s="94">
        <f t="shared" si="6"/>
        <v>0.12581499592502032</v>
      </c>
      <c r="G87" s="95">
        <f t="shared" si="7"/>
        <v>0.12581499592502032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264</v>
      </c>
      <c r="W87" s="112">
        <v>252</v>
      </c>
      <c r="X87" s="112">
        <v>235</v>
      </c>
      <c r="Y87" s="112">
        <v>236</v>
      </c>
      <c r="Z87" s="112">
        <v>267</v>
      </c>
    </row>
    <row r="88" spans="1:30" ht="15" customHeight="1" x14ac:dyDescent="0.25">
      <c r="A88" s="96" t="s">
        <v>5</v>
      </c>
      <c r="B88" s="49"/>
      <c r="C88" s="97" t="str">
        <f t="shared" si="3"/>
        <v>10,876</v>
      </c>
      <c r="D88" s="94">
        <f t="shared" si="4"/>
        <v>4.6675007217784614E-2</v>
      </c>
      <c r="E88" s="95">
        <f t="shared" si="5"/>
        <v>4.6675007217784614E-2</v>
      </c>
      <c r="F88" s="94">
        <f t="shared" si="6"/>
        <v>0.15297360330753729</v>
      </c>
      <c r="G88" s="95">
        <f t="shared" si="7"/>
        <v>0.15297360330753729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413</v>
      </c>
      <c r="W88" s="112">
        <v>399</v>
      </c>
      <c r="X88" s="112">
        <v>388</v>
      </c>
      <c r="Y88" s="112">
        <v>403</v>
      </c>
      <c r="Z88" s="112">
        <v>408</v>
      </c>
    </row>
    <row r="89" spans="1:30" ht="15" customHeight="1" x14ac:dyDescent="0.25">
      <c r="A89" s="49" t="s">
        <v>6</v>
      </c>
      <c r="B89" s="49"/>
      <c r="C89" s="97" t="str">
        <f t="shared" si="3"/>
        <v>14,382</v>
      </c>
      <c r="D89" s="94">
        <f t="shared" si="4"/>
        <v>3.0450669914738215E-2</v>
      </c>
      <c r="E89" s="95">
        <f t="shared" si="5"/>
        <v>3.0450669914738215E-2</v>
      </c>
      <c r="F89" s="94">
        <f t="shared" si="6"/>
        <v>9.0040927694406525E-2</v>
      </c>
      <c r="G89" s="95">
        <f t="shared" si="7"/>
        <v>9.0040927694406525E-2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757</v>
      </c>
      <c r="W89" s="112">
        <v>795</v>
      </c>
      <c r="X89" s="112">
        <v>829</v>
      </c>
      <c r="Y89" s="112">
        <v>852</v>
      </c>
      <c r="Z89" s="112">
        <v>834</v>
      </c>
    </row>
    <row r="90" spans="1:30" ht="15" customHeight="1" x14ac:dyDescent="0.25">
      <c r="A90" s="49" t="s">
        <v>96</v>
      </c>
      <c r="B90" s="49"/>
      <c r="C90" s="97" t="str">
        <f t="shared" si="3"/>
        <v>$40,559</v>
      </c>
      <c r="D90" s="94">
        <f t="shared" si="4"/>
        <v>3.7014925525778786E-2</v>
      </c>
      <c r="E90" s="95">
        <f t="shared" si="5"/>
        <v>3.7014925525778786E-2</v>
      </c>
      <c r="F90" s="94">
        <f t="shared" si="6"/>
        <v>0.17486976541553423</v>
      </c>
      <c r="G90" s="95">
        <f t="shared" si="7"/>
        <v>0.17486976541553423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1195</v>
      </c>
      <c r="W90" s="112">
        <v>1182</v>
      </c>
      <c r="X90" s="112">
        <v>1196</v>
      </c>
      <c r="Y90" s="112">
        <v>1265</v>
      </c>
      <c r="Z90" s="112">
        <v>1303</v>
      </c>
    </row>
    <row r="91" spans="1:30" ht="15" customHeight="1" x14ac:dyDescent="0.25">
      <c r="A91" s="49" t="s">
        <v>7</v>
      </c>
      <c r="B91" s="49"/>
      <c r="C91" s="97" t="str">
        <f t="shared" si="3"/>
        <v>$783.9 mil</v>
      </c>
      <c r="D91" s="94">
        <f t="shared" si="4"/>
        <v>7.3876426787134797E-2</v>
      </c>
      <c r="E91" s="95">
        <f t="shared" si="5"/>
        <v>7.3876426787134797E-2</v>
      </c>
      <c r="F91" s="94">
        <f t="shared" si="6"/>
        <v>0.28854265089636733</v>
      </c>
      <c r="G91" s="95">
        <f t="shared" si="7"/>
        <v>0.28854265089636733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6790</v>
      </c>
      <c r="W91" s="112">
        <v>6818</v>
      </c>
      <c r="X91" s="112">
        <v>6928</v>
      </c>
      <c r="Y91" s="112">
        <v>7115</v>
      </c>
      <c r="Z91" s="112">
        <v>7382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406</v>
      </c>
      <c r="W93" s="112">
        <v>422</v>
      </c>
      <c r="X93" s="112">
        <v>440</v>
      </c>
      <c r="Y93" s="112">
        <v>435</v>
      </c>
      <c r="Z93" s="112">
        <v>456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922</v>
      </c>
      <c r="W94" s="112">
        <v>936</v>
      </c>
      <c r="X94" s="112">
        <v>965</v>
      </c>
      <c r="Y94" s="112">
        <v>1038</v>
      </c>
      <c r="Z94" s="112">
        <v>1101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220</v>
      </c>
      <c r="W95" s="112">
        <v>223</v>
      </c>
      <c r="X95" s="112">
        <v>234</v>
      </c>
      <c r="Y95" s="112">
        <v>231</v>
      </c>
      <c r="Z95" s="112">
        <v>245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1083</v>
      </c>
      <c r="W96" s="112">
        <v>1188</v>
      </c>
      <c r="X96" s="112">
        <v>1257</v>
      </c>
      <c r="Y96" s="112">
        <v>1340</v>
      </c>
      <c r="Z96" s="112">
        <v>1401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949</v>
      </c>
      <c r="W97" s="112">
        <v>977</v>
      </c>
      <c r="X97" s="112">
        <v>967</v>
      </c>
      <c r="Y97" s="112">
        <v>982</v>
      </c>
      <c r="Z97" s="112">
        <v>1012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773</v>
      </c>
      <c r="W98" s="112">
        <v>794</v>
      </c>
      <c r="X98" s="112">
        <v>772</v>
      </c>
      <c r="Y98" s="112">
        <v>793</v>
      </c>
      <c r="Z98" s="112">
        <v>801</v>
      </c>
    </row>
    <row r="99" spans="1:32" ht="15" customHeight="1" x14ac:dyDescent="0.25">
      <c r="S99" s="115" t="s">
        <v>143</v>
      </c>
      <c r="T99" s="115"/>
      <c r="U99" s="112"/>
      <c r="V99" s="112">
        <v>71</v>
      </c>
      <c r="W99" s="112">
        <v>60</v>
      </c>
      <c r="X99" s="112">
        <v>79</v>
      </c>
      <c r="Y99" s="112">
        <v>76</v>
      </c>
      <c r="Z99" s="112">
        <v>78</v>
      </c>
    </row>
    <row r="100" spans="1:32" ht="15" customHeight="1" x14ac:dyDescent="0.25">
      <c r="S100" s="115" t="s">
        <v>58</v>
      </c>
      <c r="T100" s="115"/>
      <c r="U100" s="112"/>
      <c r="V100" s="112">
        <v>820</v>
      </c>
      <c r="W100" s="112">
        <v>874</v>
      </c>
      <c r="X100" s="112">
        <v>936</v>
      </c>
      <c r="Y100" s="112">
        <v>920</v>
      </c>
      <c r="Z100" s="112">
        <v>890</v>
      </c>
    </row>
    <row r="101" spans="1:32" x14ac:dyDescent="0.25">
      <c r="A101" s="18"/>
      <c r="S101" s="118" t="s">
        <v>53</v>
      </c>
      <c r="T101" s="118"/>
      <c r="U101" s="112"/>
      <c r="V101" s="112">
        <v>6403</v>
      </c>
      <c r="W101" s="112">
        <v>6553</v>
      </c>
      <c r="X101" s="112">
        <v>6758</v>
      </c>
      <c r="Y101" s="112">
        <v>6822</v>
      </c>
      <c r="Z101" s="112">
        <v>6978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14608</v>
      </c>
      <c r="W104" s="112">
        <v>14900</v>
      </c>
      <c r="X104" s="112">
        <v>15961</v>
      </c>
      <c r="Y104" s="112">
        <v>16361</v>
      </c>
      <c r="Z104" s="112">
        <v>17180</v>
      </c>
      <c r="AB104" s="109" t="str">
        <f>TEXT(Z104,"###,###")</f>
        <v>17,180</v>
      </c>
      <c r="AD104" s="130">
        <f>Z104/($Z$4)*100</f>
        <v>78.254532203698645</v>
      </c>
      <c r="AF104" s="109"/>
    </row>
    <row r="105" spans="1:32" x14ac:dyDescent="0.25">
      <c r="S105" s="115" t="s">
        <v>17</v>
      </c>
      <c r="T105" s="115"/>
      <c r="U105" s="112"/>
      <c r="V105" s="112">
        <v>2744</v>
      </c>
      <c r="W105" s="112">
        <v>2910</v>
      </c>
      <c r="X105" s="112">
        <v>2876</v>
      </c>
      <c r="Y105" s="112">
        <v>3040</v>
      </c>
      <c r="Z105" s="112">
        <v>3336</v>
      </c>
      <c r="AB105" s="109" t="str">
        <f>TEXT(Z105,"###,###")</f>
        <v>3,336</v>
      </c>
      <c r="AD105" s="130">
        <f>Z105/($Z$4)*100</f>
        <v>15.195408581579667</v>
      </c>
      <c r="AF105" s="109"/>
    </row>
    <row r="106" spans="1:32" x14ac:dyDescent="0.25">
      <c r="S106" s="118" t="s">
        <v>53</v>
      </c>
      <c r="T106" s="118"/>
      <c r="U106" s="120"/>
      <c r="V106" s="120">
        <v>17352</v>
      </c>
      <c r="W106" s="120">
        <v>17810</v>
      </c>
      <c r="X106" s="120">
        <v>18837</v>
      </c>
      <c r="Y106" s="120">
        <v>19401</v>
      </c>
      <c r="Z106" s="120">
        <v>20516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2436</v>
      </c>
      <c r="W108" s="112">
        <v>2257</v>
      </c>
      <c r="X108" s="112">
        <v>2267</v>
      </c>
      <c r="Y108" s="112">
        <v>2526</v>
      </c>
      <c r="Z108" s="112">
        <v>2336</v>
      </c>
      <c r="AB108" s="109" t="str">
        <f>TEXT(Z108,"###,###")</f>
        <v>2,336</v>
      </c>
      <c r="AD108" s="130">
        <f>Z108/($Z$4)*100</f>
        <v>10.640429989979047</v>
      </c>
      <c r="AF108" s="109"/>
    </row>
    <row r="109" spans="1:32" x14ac:dyDescent="0.25">
      <c r="S109" s="115" t="s">
        <v>20</v>
      </c>
      <c r="T109" s="115"/>
      <c r="U109" s="112"/>
      <c r="V109" s="112">
        <v>3168</v>
      </c>
      <c r="W109" s="112">
        <v>2993</v>
      </c>
      <c r="X109" s="112">
        <v>3049</v>
      </c>
      <c r="Y109" s="112">
        <v>3239</v>
      </c>
      <c r="Z109" s="112">
        <v>3490</v>
      </c>
      <c r="AB109" s="109" t="str">
        <f>TEXT(Z109,"###,###")</f>
        <v>3,490</v>
      </c>
      <c r="AD109" s="130">
        <f>Z109/($Z$4)*100</f>
        <v>15.896875284686162</v>
      </c>
      <c r="AF109" s="109"/>
    </row>
    <row r="110" spans="1:32" x14ac:dyDescent="0.25">
      <c r="S110" s="115" t="s">
        <v>21</v>
      </c>
      <c r="T110" s="115"/>
      <c r="U110" s="112"/>
      <c r="V110" s="112">
        <v>4680</v>
      </c>
      <c r="W110" s="112">
        <v>5063</v>
      </c>
      <c r="X110" s="112">
        <v>5228</v>
      </c>
      <c r="Y110" s="112">
        <v>5584</v>
      </c>
      <c r="Z110" s="112">
        <v>5950</v>
      </c>
      <c r="AB110" s="109" t="str">
        <f>TEXT(Z110,"###,###")</f>
        <v>5,950</v>
      </c>
      <c r="AD110" s="130">
        <f>Z110/($Z$4)*100</f>
        <v>27.102122620023689</v>
      </c>
      <c r="AF110" s="109"/>
    </row>
    <row r="111" spans="1:32" x14ac:dyDescent="0.25">
      <c r="S111" s="115" t="s">
        <v>22</v>
      </c>
      <c r="T111" s="115"/>
      <c r="U111" s="112"/>
      <c r="V111" s="112">
        <v>7165</v>
      </c>
      <c r="W111" s="112">
        <v>7309</v>
      </c>
      <c r="X111" s="112">
        <v>7570</v>
      </c>
      <c r="Y111" s="112">
        <v>8052</v>
      </c>
      <c r="Z111" s="112">
        <v>8750</v>
      </c>
      <c r="AB111" s="109" t="str">
        <f>TEXT(Z111,"###,###")</f>
        <v>8,750</v>
      </c>
      <c r="AD111" s="130">
        <f>Z111/($Z$4)*100</f>
        <v>39.856062676505424</v>
      </c>
      <c r="AF111" s="109"/>
    </row>
    <row r="112" spans="1:32" x14ac:dyDescent="0.25">
      <c r="S112" s="118" t="s">
        <v>53</v>
      </c>
      <c r="T112" s="118"/>
      <c r="U112" s="112"/>
      <c r="V112" s="112">
        <v>19244</v>
      </c>
      <c r="W112" s="112">
        <v>19106</v>
      </c>
      <c r="X112" s="112">
        <v>19559</v>
      </c>
      <c r="Y112" s="112">
        <v>20883</v>
      </c>
      <c r="Z112" s="112">
        <v>21956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41.06</v>
      </c>
      <c r="W118" s="131">
        <v>41.18</v>
      </c>
      <c r="X118" s="131">
        <v>41.01</v>
      </c>
      <c r="Y118" s="131">
        <v>40.770000000000003</v>
      </c>
      <c r="Z118" s="131">
        <v>40.85</v>
      </c>
      <c r="AB118" s="109" t="str">
        <f>TEXT(Z118,"##.0")</f>
        <v>40.9</v>
      </c>
    </row>
    <row r="120" spans="19:32" x14ac:dyDescent="0.25">
      <c r="S120" s="101" t="s">
        <v>98</v>
      </c>
      <c r="T120" s="112"/>
      <c r="U120" s="112"/>
      <c r="V120" s="112">
        <v>11494</v>
      </c>
      <c r="W120" s="112">
        <v>11805</v>
      </c>
      <c r="X120" s="112">
        <v>12032</v>
      </c>
      <c r="Y120" s="112">
        <v>12159</v>
      </c>
      <c r="Z120" s="112">
        <v>12542</v>
      </c>
      <c r="AB120" s="109" t="str">
        <f>TEXT(Z120,"###,###")</f>
        <v>12,542</v>
      </c>
    </row>
    <row r="121" spans="19:32" x14ac:dyDescent="0.25">
      <c r="S121" s="101" t="s">
        <v>99</v>
      </c>
      <c r="T121" s="112"/>
      <c r="U121" s="112"/>
      <c r="V121" s="112">
        <v>812</v>
      </c>
      <c r="W121" s="112">
        <v>809</v>
      </c>
      <c r="X121" s="112">
        <v>830</v>
      </c>
      <c r="Y121" s="112">
        <v>816</v>
      </c>
      <c r="Z121" s="112">
        <v>794</v>
      </c>
      <c r="AB121" s="109" t="str">
        <f>TEXT(Z121,"###,###")</f>
        <v>794</v>
      </c>
    </row>
    <row r="122" spans="19:32" x14ac:dyDescent="0.25">
      <c r="S122" s="101" t="s">
        <v>100</v>
      </c>
      <c r="T122" s="112"/>
      <c r="U122" s="112"/>
      <c r="V122" s="112">
        <v>891</v>
      </c>
      <c r="W122" s="112">
        <v>756</v>
      </c>
      <c r="X122" s="112">
        <v>821</v>
      </c>
      <c r="Y122" s="112">
        <v>974</v>
      </c>
      <c r="Z122" s="112">
        <v>1051</v>
      </c>
      <c r="AB122" s="109" t="str">
        <f>TEXT(Z122,"###,###")</f>
        <v>1,051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12385</v>
      </c>
      <c r="W124" s="112">
        <v>12561</v>
      </c>
      <c r="X124" s="112">
        <v>12853</v>
      </c>
      <c r="Y124" s="112">
        <v>13133</v>
      </c>
      <c r="Z124" s="112">
        <v>13593</v>
      </c>
      <c r="AB124" s="109" t="str">
        <f>TEXT(Z124,"###,###")</f>
        <v>13,593</v>
      </c>
      <c r="AD124" s="127">
        <f>Z124/$Z$7*100</f>
        <v>94.513975803087192</v>
      </c>
    </row>
    <row r="125" spans="19:32" x14ac:dyDescent="0.25">
      <c r="S125" s="101" t="s">
        <v>102</v>
      </c>
      <c r="T125" s="112"/>
      <c r="U125" s="112"/>
      <c r="V125" s="112">
        <v>1703</v>
      </c>
      <c r="W125" s="112">
        <v>1565</v>
      </c>
      <c r="X125" s="112">
        <v>1651</v>
      </c>
      <c r="Y125" s="112">
        <v>1790</v>
      </c>
      <c r="Z125" s="112">
        <v>1845</v>
      </c>
      <c r="AB125" s="109" t="str">
        <f>TEXT(Z125,"###,###")</f>
        <v>1,845</v>
      </c>
      <c r="AD125" s="127">
        <f>Z125/$Z$7*100</f>
        <v>12.828535669586985</v>
      </c>
    </row>
    <row r="127" spans="19:32" x14ac:dyDescent="0.25">
      <c r="S127" s="101" t="s">
        <v>103</v>
      </c>
      <c r="T127" s="112"/>
      <c r="U127" s="112"/>
      <c r="V127" s="112">
        <v>6792</v>
      </c>
      <c r="W127" s="112">
        <v>6815</v>
      </c>
      <c r="X127" s="112">
        <v>6927</v>
      </c>
      <c r="Y127" s="112">
        <v>7115</v>
      </c>
      <c r="Z127" s="112">
        <v>7381</v>
      </c>
      <c r="AB127" s="109" t="str">
        <f>TEXT(Z127,"###,###")</f>
        <v>7,381</v>
      </c>
      <c r="AD127" s="127">
        <f>Z127/$Z$7*100</f>
        <v>51.321095814212214</v>
      </c>
    </row>
    <row r="128" spans="19:32" x14ac:dyDescent="0.25">
      <c r="S128" s="101" t="s">
        <v>104</v>
      </c>
      <c r="T128" s="112"/>
      <c r="U128" s="112"/>
      <c r="V128" s="112">
        <v>6402</v>
      </c>
      <c r="W128" s="112">
        <v>6550</v>
      </c>
      <c r="X128" s="112">
        <v>6756</v>
      </c>
      <c r="Y128" s="112">
        <v>6828</v>
      </c>
      <c r="Z128" s="112">
        <v>6982</v>
      </c>
      <c r="AB128" s="109" t="str">
        <f>TEXT(Z128,"###,###")</f>
        <v>6,982</v>
      </c>
      <c r="AD128" s="127">
        <f>Z128/$Z$7*100</f>
        <v>48.546794604366568</v>
      </c>
    </row>
    <row r="130" spans="19:20" x14ac:dyDescent="0.25">
      <c r="S130" s="101" t="s">
        <v>180</v>
      </c>
      <c r="T130" s="127">
        <v>87.206230009734384</v>
      </c>
    </row>
    <row r="131" spans="19:20" x14ac:dyDescent="0.25">
      <c r="S131" s="101" t="s">
        <v>181</v>
      </c>
      <c r="T131" s="127">
        <v>5.5207898762341809</v>
      </c>
    </row>
    <row r="132" spans="19:20" x14ac:dyDescent="0.25">
      <c r="S132" s="101" t="s">
        <v>182</v>
      </c>
      <c r="T132" s="127">
        <v>7.3077457933528018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781175B-F2D9-409D-9487-090C28F6B0B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F6A2A8D0-3BB3-477A-BAF7-6C01CFCE2E8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4B055E73-99A0-499A-AD29-3A6F303EAB1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E928626B-5567-458C-96E3-9B6F2B68355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A1D8-84B7-4333-A356-9CE5E22C4922}">
  <sheetPr codeName="Sheet74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116</v>
      </c>
      <c r="T1" s="99"/>
      <c r="U1" s="99"/>
      <c r="V1" s="99"/>
      <c r="W1" s="99"/>
      <c r="X1" s="99"/>
      <c r="Y1" s="100" t="s">
        <v>117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116</v>
      </c>
      <c r="Y3" s="105" t="s">
        <v>117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12.10 Dorset,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4937</v>
      </c>
      <c r="W4" s="108">
        <v>4909</v>
      </c>
      <c r="X4" s="108">
        <v>5137</v>
      </c>
      <c r="Y4" s="108">
        <v>5257</v>
      </c>
      <c r="Z4" s="108">
        <v>5764</v>
      </c>
      <c r="AB4" s="109" t="str">
        <f>TEXT(Z4,"###,###")</f>
        <v>5,764</v>
      </c>
      <c r="AD4" s="110">
        <f>Z4/Y4-1</f>
        <v>9.644283812060106E-2</v>
      </c>
      <c r="AF4" s="110">
        <f>Z4/V4-1</f>
        <v>0.16751063398825194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2504</v>
      </c>
      <c r="W5" s="108">
        <v>2554</v>
      </c>
      <c r="X5" s="108">
        <v>2648</v>
      </c>
      <c r="Y5" s="108">
        <v>2684</v>
      </c>
      <c r="Z5" s="108">
        <v>2880</v>
      </c>
      <c r="AB5" s="109" t="str">
        <f>TEXT(Z5,"###,###")</f>
        <v>2,880</v>
      </c>
      <c r="AD5" s="110">
        <f t="shared" ref="AD5:AD9" si="0">Z5/Y5-1</f>
        <v>7.3025335320417328E-2</v>
      </c>
      <c r="AF5" s="110">
        <f t="shared" ref="AF5:AF9" si="1">Z5/V5-1</f>
        <v>0.15015974440894575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2436</v>
      </c>
      <c r="W6" s="108">
        <v>2360</v>
      </c>
      <c r="X6" s="108">
        <v>2482</v>
      </c>
      <c r="Y6" s="108">
        <v>2568</v>
      </c>
      <c r="Z6" s="108">
        <v>2877</v>
      </c>
      <c r="AB6" s="109" t="str">
        <f>TEXT(Z6,"###,###")</f>
        <v>2,877</v>
      </c>
      <c r="AD6" s="110">
        <f t="shared" si="0"/>
        <v>0.12032710280373826</v>
      </c>
      <c r="AF6" s="110">
        <f t="shared" si="1"/>
        <v>0.18103448275862077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3468</v>
      </c>
      <c r="W7" s="108">
        <v>3464</v>
      </c>
      <c r="X7" s="108">
        <v>3569</v>
      </c>
      <c r="Y7" s="108">
        <v>3626</v>
      </c>
      <c r="Z7" s="108">
        <v>3753</v>
      </c>
      <c r="AB7" s="109" t="str">
        <f>TEXT(Z7,"###,###")</f>
        <v>3,753</v>
      </c>
      <c r="AD7" s="110">
        <f t="shared" si="0"/>
        <v>3.5024820739106399E-2</v>
      </c>
      <c r="AF7" s="110">
        <f t="shared" si="1"/>
        <v>8.2179930795847733E-2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5,764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3,753</v>
      </c>
      <c r="P8" s="65"/>
      <c r="S8" s="107" t="s">
        <v>83</v>
      </c>
      <c r="T8" s="108"/>
      <c r="U8" s="108"/>
      <c r="V8" s="108">
        <v>28213.51</v>
      </c>
      <c r="W8" s="108">
        <v>32900</v>
      </c>
      <c r="X8" s="108">
        <v>31669.93</v>
      </c>
      <c r="Y8" s="108">
        <v>33404</v>
      </c>
      <c r="Z8" s="108">
        <v>32339</v>
      </c>
      <c r="AB8" s="109" t="str">
        <f>TEXT(Z8,"$###,###")</f>
        <v>$32,339</v>
      </c>
      <c r="AD8" s="110">
        <f t="shared" si="0"/>
        <v>-3.1882409292300351E-2</v>
      </c>
      <c r="AF8" s="110">
        <f t="shared" si="1"/>
        <v>0.14622391896648113</v>
      </c>
    </row>
    <row r="9" spans="1:32" x14ac:dyDescent="0.25">
      <c r="A9" s="30" t="s">
        <v>14</v>
      </c>
      <c r="B9" s="69"/>
      <c r="C9" s="70"/>
      <c r="D9" s="71">
        <f>AD104</f>
        <v>75.850104094378906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52.358113509192648</v>
      </c>
      <c r="P9" s="72" t="s">
        <v>84</v>
      </c>
      <c r="S9" s="107" t="s">
        <v>7</v>
      </c>
      <c r="T9" s="108"/>
      <c r="U9" s="108"/>
      <c r="V9" s="108">
        <v>137428088</v>
      </c>
      <c r="W9" s="108">
        <v>144871043</v>
      </c>
      <c r="X9" s="108">
        <v>156567923</v>
      </c>
      <c r="Y9" s="108">
        <v>159858083</v>
      </c>
      <c r="Z9" s="108">
        <v>179686364</v>
      </c>
      <c r="AB9" s="109" t="str">
        <f>TEXT(Z9/1000000,"$#,###.0")&amp;" mil"</f>
        <v>$179.7 mil</v>
      </c>
      <c r="AD9" s="110">
        <f t="shared" si="0"/>
        <v>0.1240367745433304</v>
      </c>
      <c r="AF9" s="110">
        <f t="shared" si="1"/>
        <v>0.3074937344686044</v>
      </c>
    </row>
    <row r="10" spans="1:32" x14ac:dyDescent="0.25">
      <c r="A10" s="30" t="s">
        <v>17</v>
      </c>
      <c r="B10" s="69"/>
      <c r="C10" s="70"/>
      <c r="D10" s="71">
        <f>AD105</f>
        <v>13.081193615544763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47.641886490807359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77.271516120436985</v>
      </c>
      <c r="P11" s="72" t="s">
        <v>84</v>
      </c>
      <c r="S11" s="107" t="s">
        <v>29</v>
      </c>
      <c r="T11" s="112"/>
      <c r="U11" s="112"/>
      <c r="V11" s="112">
        <v>4100</v>
      </c>
      <c r="W11" s="112">
        <v>4107</v>
      </c>
      <c r="X11" s="112">
        <v>4274</v>
      </c>
      <c r="Y11" s="112">
        <v>4376</v>
      </c>
      <c r="Z11" s="112">
        <v>4906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12.603250732747135</v>
      </c>
      <c r="P12" s="72" t="s">
        <v>84</v>
      </c>
      <c r="S12" s="107" t="s">
        <v>30</v>
      </c>
      <c r="T12" s="112"/>
      <c r="U12" s="112"/>
      <c r="V12" s="112">
        <v>839</v>
      </c>
      <c r="W12" s="112">
        <v>799</v>
      </c>
      <c r="X12" s="112">
        <v>861</v>
      </c>
      <c r="Y12" s="112">
        <v>881</v>
      </c>
      <c r="Z12" s="112">
        <v>855</v>
      </c>
    </row>
    <row r="13" spans="1:32" ht="15" customHeight="1" x14ac:dyDescent="0.25">
      <c r="A13" s="30" t="s">
        <v>19</v>
      </c>
      <c r="B13" s="70"/>
      <c r="C13" s="70"/>
      <c r="D13" s="71">
        <f>AD108</f>
        <v>18.442054129077029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10.178523847588595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24.045801526717558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43.8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22.761970853573906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21.674220207944547</v>
      </c>
      <c r="P15" s="72" t="s">
        <v>84</v>
      </c>
      <c r="S15" s="115" t="s">
        <v>60</v>
      </c>
      <c r="T15" s="115"/>
      <c r="U15" s="116"/>
      <c r="V15" s="116">
        <v>1004</v>
      </c>
      <c r="W15" s="116">
        <v>1087</v>
      </c>
      <c r="X15" s="116">
        <v>1243</v>
      </c>
      <c r="Y15" s="112">
        <v>1180</v>
      </c>
      <c r="Z15" s="112">
        <v>1249</v>
      </c>
      <c r="AB15" s="117">
        <f t="shared" ref="AB15:AB34" si="2">IF(Z15="np",0,Z15/$Z$34)</f>
        <v>0.21657707646956822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23.681471200555173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78.325779792055457</v>
      </c>
      <c r="P16" s="37" t="s">
        <v>84</v>
      </c>
      <c r="S16" s="115" t="s">
        <v>61</v>
      </c>
      <c r="T16" s="115"/>
      <c r="U16" s="116"/>
      <c r="V16" s="116">
        <v>28</v>
      </c>
      <c r="W16" s="116">
        <v>40</v>
      </c>
      <c r="X16" s="116">
        <v>43</v>
      </c>
      <c r="Y16" s="112">
        <v>44</v>
      </c>
      <c r="Z16" s="112">
        <v>51</v>
      </c>
      <c r="AB16" s="117">
        <f t="shared" si="2"/>
        <v>8.8434194555228017E-3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346</v>
      </c>
      <c r="W17" s="116">
        <v>335</v>
      </c>
      <c r="X17" s="116">
        <v>351</v>
      </c>
      <c r="Y17" s="112">
        <v>368</v>
      </c>
      <c r="Z17" s="112">
        <v>415</v>
      </c>
      <c r="AB17" s="117">
        <f t="shared" si="2"/>
        <v>7.1961158314548287E-2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51</v>
      </c>
      <c r="W18" s="116">
        <v>41</v>
      </c>
      <c r="X18" s="116">
        <v>42</v>
      </c>
      <c r="Y18" s="112">
        <v>44</v>
      </c>
      <c r="Z18" s="112">
        <v>43</v>
      </c>
      <c r="AB18" s="117">
        <f t="shared" si="2"/>
        <v>7.4562164036760881E-3</v>
      </c>
    </row>
    <row r="19" spans="1:28" x14ac:dyDescent="0.25">
      <c r="A19" s="61" t="str">
        <f>$S$1&amp;" ("&amp;$V$2&amp;" to "&amp;$Z$2&amp;")"</f>
        <v>Dorset (2017-18 to 2021-22)</v>
      </c>
      <c r="B19" s="61"/>
      <c r="C19" s="61"/>
      <c r="D19" s="61"/>
      <c r="E19" s="61"/>
      <c r="F19" s="61"/>
      <c r="G19" s="61" t="str">
        <f>$S$1&amp;" ("&amp;$V$2&amp;" to "&amp;$Z$2&amp;")"</f>
        <v>Dorset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263</v>
      </c>
      <c r="W19" s="116">
        <v>285</v>
      </c>
      <c r="X19" s="116">
        <v>326</v>
      </c>
      <c r="Y19" s="112">
        <v>289</v>
      </c>
      <c r="Z19" s="112">
        <v>321</v>
      </c>
      <c r="AB19" s="117">
        <f t="shared" si="2"/>
        <v>5.5661522455349402E-2</v>
      </c>
    </row>
    <row r="20" spans="1:28" x14ac:dyDescent="0.25">
      <c r="S20" s="115" t="s">
        <v>65</v>
      </c>
      <c r="T20" s="115"/>
      <c r="U20" s="116"/>
      <c r="V20" s="116">
        <v>139</v>
      </c>
      <c r="W20" s="116">
        <v>142</v>
      </c>
      <c r="X20" s="116">
        <v>149</v>
      </c>
      <c r="Y20" s="112">
        <v>155</v>
      </c>
      <c r="Z20" s="112">
        <v>113</v>
      </c>
      <c r="AB20" s="117">
        <f t="shared" si="2"/>
        <v>1.9594243107334836E-2</v>
      </c>
    </row>
    <row r="21" spans="1:28" x14ac:dyDescent="0.25">
      <c r="S21" s="115" t="s">
        <v>66</v>
      </c>
      <c r="T21" s="115"/>
      <c r="U21" s="116"/>
      <c r="V21" s="116">
        <v>321</v>
      </c>
      <c r="W21" s="116">
        <v>328</v>
      </c>
      <c r="X21" s="116">
        <v>341</v>
      </c>
      <c r="Y21" s="112">
        <v>339</v>
      </c>
      <c r="Z21" s="112">
        <v>392</v>
      </c>
      <c r="AB21" s="117">
        <f t="shared" si="2"/>
        <v>6.7972949540488992E-2</v>
      </c>
    </row>
    <row r="22" spans="1:28" x14ac:dyDescent="0.25">
      <c r="S22" s="115" t="s">
        <v>67</v>
      </c>
      <c r="T22" s="115"/>
      <c r="U22" s="116"/>
      <c r="V22" s="116">
        <v>257</v>
      </c>
      <c r="W22" s="116">
        <v>267</v>
      </c>
      <c r="X22" s="116">
        <v>251</v>
      </c>
      <c r="Y22" s="112">
        <v>359</v>
      </c>
      <c r="Z22" s="112">
        <v>433</v>
      </c>
      <c r="AB22" s="117">
        <f t="shared" si="2"/>
        <v>7.5082365181203398E-2</v>
      </c>
    </row>
    <row r="23" spans="1:28" x14ac:dyDescent="0.25">
      <c r="S23" s="115" t="s">
        <v>68</v>
      </c>
      <c r="T23" s="115"/>
      <c r="U23" s="116"/>
      <c r="V23" s="116">
        <v>217</v>
      </c>
      <c r="W23" s="116">
        <v>201</v>
      </c>
      <c r="X23" s="116">
        <v>218</v>
      </c>
      <c r="Y23" s="112">
        <v>226</v>
      </c>
      <c r="Z23" s="112">
        <v>258</v>
      </c>
      <c r="AB23" s="117">
        <f t="shared" si="2"/>
        <v>4.473729842205653E-2</v>
      </c>
    </row>
    <row r="24" spans="1:28" x14ac:dyDescent="0.25">
      <c r="S24" s="115" t="s">
        <v>69</v>
      </c>
      <c r="T24" s="115"/>
      <c r="U24" s="116"/>
      <c r="V24" s="116">
        <v>16</v>
      </c>
      <c r="W24" s="116">
        <v>11</v>
      </c>
      <c r="X24" s="116">
        <v>11</v>
      </c>
      <c r="Y24" s="112">
        <v>8</v>
      </c>
      <c r="Z24" s="112">
        <v>18</v>
      </c>
      <c r="AB24" s="117">
        <f t="shared" si="2"/>
        <v>3.1212068666551067E-3</v>
      </c>
    </row>
    <row r="25" spans="1:28" x14ac:dyDescent="0.25">
      <c r="S25" s="115" t="s">
        <v>70</v>
      </c>
      <c r="T25" s="115"/>
      <c r="U25" s="116"/>
      <c r="V25" s="116">
        <v>102</v>
      </c>
      <c r="W25" s="116">
        <v>67</v>
      </c>
      <c r="X25" s="116">
        <v>64</v>
      </c>
      <c r="Y25" s="112">
        <v>81</v>
      </c>
      <c r="Z25" s="112">
        <v>82</v>
      </c>
      <c r="AB25" s="117">
        <f t="shared" si="2"/>
        <v>1.4218831281428819E-2</v>
      </c>
    </row>
    <row r="26" spans="1:28" x14ac:dyDescent="0.25">
      <c r="S26" s="115" t="s">
        <v>71</v>
      </c>
      <c r="T26" s="115"/>
      <c r="U26" s="116"/>
      <c r="V26" s="116">
        <v>51</v>
      </c>
      <c r="W26" s="116">
        <v>59</v>
      </c>
      <c r="X26" s="116">
        <v>65</v>
      </c>
      <c r="Y26" s="112">
        <v>69</v>
      </c>
      <c r="Z26" s="112">
        <v>69</v>
      </c>
      <c r="AB26" s="117">
        <f t="shared" si="2"/>
        <v>1.1964626322177908E-2</v>
      </c>
    </row>
    <row r="27" spans="1:28" x14ac:dyDescent="0.25">
      <c r="S27" s="115" t="s">
        <v>72</v>
      </c>
      <c r="T27" s="115"/>
      <c r="U27" s="116"/>
      <c r="V27" s="116">
        <v>135</v>
      </c>
      <c r="W27" s="116">
        <v>147</v>
      </c>
      <c r="X27" s="116">
        <v>137</v>
      </c>
      <c r="Y27" s="112">
        <v>149</v>
      </c>
      <c r="Z27" s="112">
        <v>193</v>
      </c>
      <c r="AB27" s="117">
        <f t="shared" si="2"/>
        <v>3.3466273625801977E-2</v>
      </c>
    </row>
    <row r="28" spans="1:28" x14ac:dyDescent="0.25">
      <c r="S28" s="115" t="s">
        <v>73</v>
      </c>
      <c r="T28" s="115"/>
      <c r="U28" s="116"/>
      <c r="V28" s="116">
        <v>252</v>
      </c>
      <c r="W28" s="116">
        <v>259</v>
      </c>
      <c r="X28" s="116">
        <v>254</v>
      </c>
      <c r="Y28" s="112">
        <v>302</v>
      </c>
      <c r="Z28" s="112">
        <v>292</v>
      </c>
      <c r="AB28" s="117">
        <f t="shared" si="2"/>
        <v>5.0632911392405063E-2</v>
      </c>
    </row>
    <row r="29" spans="1:28" x14ac:dyDescent="0.25">
      <c r="S29" s="115" t="s">
        <v>74</v>
      </c>
      <c r="T29" s="115"/>
      <c r="U29" s="116"/>
      <c r="V29" s="116">
        <v>177</v>
      </c>
      <c r="W29" s="116">
        <v>196</v>
      </c>
      <c r="X29" s="116">
        <v>148</v>
      </c>
      <c r="Y29" s="112">
        <v>203</v>
      </c>
      <c r="Z29" s="112">
        <v>318</v>
      </c>
      <c r="AB29" s="117">
        <f t="shared" si="2"/>
        <v>5.5141321310906884E-2</v>
      </c>
    </row>
    <row r="30" spans="1:28" x14ac:dyDescent="0.25">
      <c r="S30" s="115" t="s">
        <v>75</v>
      </c>
      <c r="T30" s="115"/>
      <c r="U30" s="116"/>
      <c r="V30" s="116">
        <v>278</v>
      </c>
      <c r="W30" s="116">
        <v>282</v>
      </c>
      <c r="X30" s="116">
        <v>298</v>
      </c>
      <c r="Y30" s="112">
        <v>271</v>
      </c>
      <c r="Z30" s="112">
        <v>303</v>
      </c>
      <c r="AB30" s="117">
        <f t="shared" si="2"/>
        <v>5.2540315588694292E-2</v>
      </c>
    </row>
    <row r="31" spans="1:28" x14ac:dyDescent="0.25">
      <c r="S31" s="115" t="s">
        <v>76</v>
      </c>
      <c r="T31" s="115"/>
      <c r="U31" s="116"/>
      <c r="V31" s="116">
        <v>403</v>
      </c>
      <c r="W31" s="116">
        <v>395</v>
      </c>
      <c r="X31" s="116">
        <v>410</v>
      </c>
      <c r="Y31" s="112">
        <v>419</v>
      </c>
      <c r="Z31" s="112">
        <v>465</v>
      </c>
      <c r="AB31" s="117">
        <f t="shared" si="2"/>
        <v>8.0631177388590256E-2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163</v>
      </c>
      <c r="W32" s="116">
        <v>140</v>
      </c>
      <c r="X32" s="116">
        <v>180</v>
      </c>
      <c r="Y32" s="112">
        <v>157</v>
      </c>
      <c r="Z32" s="112">
        <v>174</v>
      </c>
      <c r="AB32" s="117">
        <f t="shared" si="2"/>
        <v>3.017166637766603E-2</v>
      </c>
    </row>
    <row r="33" spans="19:32" x14ac:dyDescent="0.25">
      <c r="S33" s="115" t="s">
        <v>78</v>
      </c>
      <c r="T33" s="115"/>
      <c r="U33" s="116"/>
      <c r="V33" s="116">
        <v>129</v>
      </c>
      <c r="W33" s="116">
        <v>128</v>
      </c>
      <c r="X33" s="116">
        <v>135</v>
      </c>
      <c r="Y33" s="112">
        <v>143</v>
      </c>
      <c r="Z33" s="112">
        <v>158</v>
      </c>
      <c r="AB33" s="117">
        <f t="shared" si="2"/>
        <v>2.7397260273972601E-2</v>
      </c>
    </row>
    <row r="34" spans="19:32" x14ac:dyDescent="0.25">
      <c r="S34" s="118" t="s">
        <v>53</v>
      </c>
      <c r="T34" s="118"/>
      <c r="U34" s="119"/>
      <c r="V34" s="119">
        <v>4939</v>
      </c>
      <c r="W34" s="119">
        <v>4910</v>
      </c>
      <c r="X34" s="119">
        <v>5134</v>
      </c>
      <c r="Y34" s="120">
        <v>5257</v>
      </c>
      <c r="Z34" s="120">
        <v>5767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2860</v>
      </c>
      <c r="W37" s="112">
        <v>2850</v>
      </c>
      <c r="X37" s="112">
        <v>2918</v>
      </c>
      <c r="Y37" s="112">
        <v>2925</v>
      </c>
      <c r="Z37" s="112">
        <v>2938</v>
      </c>
      <c r="AB37" s="132">
        <f>Z37/Z40*100</f>
        <v>78.325779792055457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608</v>
      </c>
      <c r="W38" s="112">
        <v>612</v>
      </c>
      <c r="X38" s="112">
        <v>651</v>
      </c>
      <c r="Y38" s="112">
        <v>700</v>
      </c>
      <c r="Z38" s="112">
        <v>813</v>
      </c>
      <c r="AB38" s="132">
        <f>Z38/Z40*100</f>
        <v>21.674220207944547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3468</v>
      </c>
      <c r="W40" s="112">
        <v>3462</v>
      </c>
      <c r="X40" s="112">
        <v>3569</v>
      </c>
      <c r="Y40" s="112">
        <v>3625</v>
      </c>
      <c r="Z40" s="112">
        <v>3751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12</v>
      </c>
      <c r="W44" s="112">
        <v>10</v>
      </c>
      <c r="X44" s="112">
        <v>5</v>
      </c>
      <c r="Y44" s="112">
        <v>10</v>
      </c>
      <c r="Z44" s="112">
        <v>10</v>
      </c>
    </row>
    <row r="45" spans="19:32" x14ac:dyDescent="0.25">
      <c r="S45" s="115" t="s">
        <v>37</v>
      </c>
      <c r="T45" s="115"/>
      <c r="U45" s="112"/>
      <c r="V45" s="112">
        <v>72</v>
      </c>
      <c r="W45" s="112">
        <v>72</v>
      </c>
      <c r="X45" s="112">
        <v>51</v>
      </c>
      <c r="Y45" s="112">
        <v>67</v>
      </c>
      <c r="Z45" s="112">
        <v>83</v>
      </c>
    </row>
    <row r="46" spans="19:32" x14ac:dyDescent="0.25">
      <c r="S46" s="115" t="s">
        <v>38</v>
      </c>
      <c r="T46" s="115"/>
      <c r="U46" s="112"/>
      <c r="V46" s="112">
        <v>149</v>
      </c>
      <c r="W46" s="112">
        <v>174</v>
      </c>
      <c r="X46" s="112">
        <v>176</v>
      </c>
      <c r="Y46" s="112">
        <v>154</v>
      </c>
      <c r="Z46" s="112">
        <v>163</v>
      </c>
    </row>
    <row r="47" spans="19:32" x14ac:dyDescent="0.25">
      <c r="S47" s="115" t="s">
        <v>39</v>
      </c>
      <c r="T47" s="115"/>
      <c r="U47" s="112"/>
      <c r="V47" s="112">
        <v>205</v>
      </c>
      <c r="W47" s="112">
        <v>228</v>
      </c>
      <c r="X47" s="112">
        <v>243</v>
      </c>
      <c r="Y47" s="112">
        <v>251</v>
      </c>
      <c r="Z47" s="112">
        <v>264</v>
      </c>
    </row>
    <row r="48" spans="19:32" x14ac:dyDescent="0.25">
      <c r="S48" s="115" t="s">
        <v>40</v>
      </c>
      <c r="T48" s="115"/>
      <c r="U48" s="112"/>
      <c r="V48" s="112">
        <v>232</v>
      </c>
      <c r="W48" s="112">
        <v>244</v>
      </c>
      <c r="X48" s="112">
        <v>288</v>
      </c>
      <c r="Y48" s="112">
        <v>305</v>
      </c>
      <c r="Z48" s="112">
        <v>347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233</v>
      </c>
      <c r="W49" s="112">
        <v>247</v>
      </c>
      <c r="X49" s="112">
        <v>251</v>
      </c>
      <c r="Y49" s="112">
        <v>265</v>
      </c>
      <c r="Z49" s="112">
        <v>304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Dorset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229</v>
      </c>
      <c r="W50" s="112">
        <v>202</v>
      </c>
      <c r="X50" s="112">
        <v>210</v>
      </c>
      <c r="Y50" s="112">
        <v>223</v>
      </c>
      <c r="Z50" s="112">
        <v>241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199</v>
      </c>
      <c r="W51" s="112">
        <v>196</v>
      </c>
      <c r="X51" s="112">
        <v>209</v>
      </c>
      <c r="Y51" s="112">
        <v>202</v>
      </c>
      <c r="Z51" s="112">
        <v>210</v>
      </c>
    </row>
    <row r="52" spans="1:26" ht="15" customHeight="1" x14ac:dyDescent="0.25">
      <c r="S52" s="115" t="s">
        <v>44</v>
      </c>
      <c r="T52" s="115"/>
      <c r="U52" s="112"/>
      <c r="V52" s="112">
        <v>213</v>
      </c>
      <c r="W52" s="112">
        <v>215</v>
      </c>
      <c r="X52" s="112">
        <v>215</v>
      </c>
      <c r="Y52" s="112">
        <v>188</v>
      </c>
      <c r="Z52" s="112">
        <v>204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239</v>
      </c>
      <c r="W53" s="112">
        <v>224</v>
      </c>
      <c r="X53" s="112">
        <v>229</v>
      </c>
      <c r="Y53" s="112">
        <v>230</v>
      </c>
      <c r="Z53" s="112">
        <v>253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284</v>
      </c>
      <c r="W54" s="112">
        <v>281</v>
      </c>
      <c r="X54" s="112">
        <v>259</v>
      </c>
      <c r="Y54" s="112">
        <v>252</v>
      </c>
      <c r="Z54" s="112">
        <v>244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222</v>
      </c>
      <c r="W55" s="112">
        <v>229</v>
      </c>
      <c r="X55" s="112">
        <v>267</v>
      </c>
      <c r="Y55" s="112">
        <v>278</v>
      </c>
      <c r="Z55" s="112">
        <v>278</v>
      </c>
    </row>
    <row r="56" spans="1:26" ht="15" customHeight="1" x14ac:dyDescent="0.25">
      <c r="S56" s="115" t="s">
        <v>48</v>
      </c>
      <c r="T56" s="115"/>
      <c r="U56" s="112"/>
      <c r="V56" s="112">
        <v>113</v>
      </c>
      <c r="W56" s="112">
        <v>128</v>
      </c>
      <c r="X56" s="112">
        <v>144</v>
      </c>
      <c r="Y56" s="112">
        <v>151</v>
      </c>
      <c r="Z56" s="112">
        <v>162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40</v>
      </c>
      <c r="W57" s="112">
        <v>45</v>
      </c>
      <c r="X57" s="112">
        <v>59</v>
      </c>
      <c r="Y57" s="112">
        <v>74</v>
      </c>
      <c r="Z57" s="112">
        <v>80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24</v>
      </c>
      <c r="W58" s="112">
        <v>27</v>
      </c>
      <c r="X58" s="112">
        <v>22</v>
      </c>
      <c r="Y58" s="112">
        <v>17</v>
      </c>
      <c r="Z58" s="112">
        <v>23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17</v>
      </c>
      <c r="W59" s="112">
        <v>12</v>
      </c>
      <c r="X59" s="112">
        <v>16</v>
      </c>
      <c r="Y59" s="112">
        <v>10</v>
      </c>
      <c r="Z59" s="112">
        <v>7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6</v>
      </c>
      <c r="W60" s="112">
        <v>9</v>
      </c>
      <c r="X60" s="112">
        <v>3</v>
      </c>
      <c r="Y60" s="112">
        <v>7</v>
      </c>
      <c r="Z60" s="112">
        <v>9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2503</v>
      </c>
      <c r="W61" s="112">
        <v>2548</v>
      </c>
      <c r="X61" s="112">
        <v>2652</v>
      </c>
      <c r="Y61" s="112">
        <v>2684</v>
      </c>
      <c r="Z61" s="112">
        <v>2882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8</v>
      </c>
      <c r="W63" s="112">
        <v>6</v>
      </c>
      <c r="X63" s="112">
        <v>4</v>
      </c>
      <c r="Y63" s="112">
        <v>10</v>
      </c>
      <c r="Z63" s="112">
        <v>8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65</v>
      </c>
      <c r="W64" s="112">
        <v>66</v>
      </c>
      <c r="X64" s="112">
        <v>71</v>
      </c>
      <c r="Y64" s="112">
        <v>89</v>
      </c>
      <c r="Z64" s="112">
        <v>120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Dorset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170</v>
      </c>
      <c r="W65" s="112">
        <v>147</v>
      </c>
      <c r="X65" s="112">
        <v>182</v>
      </c>
      <c r="Y65" s="112">
        <v>176</v>
      </c>
      <c r="Z65" s="112">
        <v>183</v>
      </c>
    </row>
    <row r="66" spans="1:26" x14ac:dyDescent="0.25">
      <c r="S66" s="115" t="s">
        <v>39</v>
      </c>
      <c r="T66" s="115"/>
      <c r="U66" s="112"/>
      <c r="V66" s="112">
        <v>218</v>
      </c>
      <c r="W66" s="112">
        <v>217</v>
      </c>
      <c r="X66" s="112">
        <v>210</v>
      </c>
      <c r="Y66" s="112">
        <v>192</v>
      </c>
      <c r="Z66" s="112">
        <v>265</v>
      </c>
    </row>
    <row r="67" spans="1:26" x14ac:dyDescent="0.25">
      <c r="S67" s="115" t="s">
        <v>40</v>
      </c>
      <c r="T67" s="115"/>
      <c r="U67" s="112"/>
      <c r="V67" s="112">
        <v>208</v>
      </c>
      <c r="W67" s="112">
        <v>190</v>
      </c>
      <c r="X67" s="112">
        <v>244</v>
      </c>
      <c r="Y67" s="112">
        <v>284</v>
      </c>
      <c r="Z67" s="112">
        <v>273</v>
      </c>
    </row>
    <row r="68" spans="1:26" x14ac:dyDescent="0.25">
      <c r="S68" s="115" t="s">
        <v>41</v>
      </c>
      <c r="T68" s="115"/>
      <c r="U68" s="112"/>
      <c r="V68" s="112">
        <v>201</v>
      </c>
      <c r="W68" s="112">
        <v>191</v>
      </c>
      <c r="X68" s="112">
        <v>208</v>
      </c>
      <c r="Y68" s="112">
        <v>215</v>
      </c>
      <c r="Z68" s="112">
        <v>230</v>
      </c>
    </row>
    <row r="69" spans="1:26" x14ac:dyDescent="0.25">
      <c r="S69" s="115" t="s">
        <v>42</v>
      </c>
      <c r="T69" s="115"/>
      <c r="U69" s="112"/>
      <c r="V69" s="112">
        <v>195</v>
      </c>
      <c r="W69" s="112">
        <v>193</v>
      </c>
      <c r="X69" s="112">
        <v>205</v>
      </c>
      <c r="Y69" s="112">
        <v>222</v>
      </c>
      <c r="Z69" s="112">
        <v>252</v>
      </c>
    </row>
    <row r="70" spans="1:26" x14ac:dyDescent="0.25">
      <c r="S70" s="115" t="s">
        <v>43</v>
      </c>
      <c r="T70" s="115"/>
      <c r="U70" s="112"/>
      <c r="V70" s="112">
        <v>183</v>
      </c>
      <c r="W70" s="112">
        <v>183</v>
      </c>
      <c r="X70" s="112">
        <v>167</v>
      </c>
      <c r="Y70" s="112">
        <v>167</v>
      </c>
      <c r="Z70" s="112">
        <v>201</v>
      </c>
    </row>
    <row r="71" spans="1:26" x14ac:dyDescent="0.25">
      <c r="S71" s="115" t="s">
        <v>44</v>
      </c>
      <c r="T71" s="115"/>
      <c r="U71" s="112"/>
      <c r="V71" s="112">
        <v>255</v>
      </c>
      <c r="W71" s="112">
        <v>227</v>
      </c>
      <c r="X71" s="112">
        <v>222</v>
      </c>
      <c r="Y71" s="112">
        <v>233</v>
      </c>
      <c r="Z71" s="112">
        <v>244</v>
      </c>
    </row>
    <row r="72" spans="1:26" x14ac:dyDescent="0.25">
      <c r="S72" s="115" t="s">
        <v>45</v>
      </c>
      <c r="T72" s="115"/>
      <c r="U72" s="112"/>
      <c r="V72" s="112">
        <v>267</v>
      </c>
      <c r="W72" s="112">
        <v>261</v>
      </c>
      <c r="X72" s="112">
        <v>267</v>
      </c>
      <c r="Y72" s="112">
        <v>245</v>
      </c>
      <c r="Z72" s="112">
        <v>285</v>
      </c>
    </row>
    <row r="73" spans="1:26" x14ac:dyDescent="0.25">
      <c r="S73" s="115" t="s">
        <v>46</v>
      </c>
      <c r="T73" s="115"/>
      <c r="U73" s="112"/>
      <c r="V73" s="112">
        <v>298</v>
      </c>
      <c r="W73" s="112">
        <v>279</v>
      </c>
      <c r="X73" s="112">
        <v>294</v>
      </c>
      <c r="Y73" s="112">
        <v>302</v>
      </c>
      <c r="Z73" s="112">
        <v>321</v>
      </c>
    </row>
    <row r="74" spans="1:26" x14ac:dyDescent="0.25">
      <c r="S74" s="115" t="s">
        <v>47</v>
      </c>
      <c r="T74" s="115"/>
      <c r="U74" s="112"/>
      <c r="V74" s="112">
        <v>227</v>
      </c>
      <c r="W74" s="112">
        <v>248</v>
      </c>
      <c r="X74" s="112">
        <v>254</v>
      </c>
      <c r="Y74" s="112">
        <v>260</v>
      </c>
      <c r="Z74" s="112">
        <v>293</v>
      </c>
    </row>
    <row r="75" spans="1:26" x14ac:dyDescent="0.25">
      <c r="S75" s="115" t="s">
        <v>48</v>
      </c>
      <c r="T75" s="115"/>
      <c r="U75" s="112"/>
      <c r="V75" s="112">
        <v>61</v>
      </c>
      <c r="W75" s="112">
        <v>68</v>
      </c>
      <c r="X75" s="112">
        <v>76</v>
      </c>
      <c r="Y75" s="112">
        <v>109</v>
      </c>
      <c r="Z75" s="112">
        <v>144</v>
      </c>
    </row>
    <row r="76" spans="1:26" x14ac:dyDescent="0.25">
      <c r="S76" s="115" t="s">
        <v>49</v>
      </c>
      <c r="T76" s="115"/>
      <c r="U76" s="112"/>
      <c r="V76" s="112">
        <v>41</v>
      </c>
      <c r="W76" s="112">
        <v>39</v>
      </c>
      <c r="X76" s="112">
        <v>39</v>
      </c>
      <c r="Y76" s="112">
        <v>32</v>
      </c>
      <c r="Z76" s="112">
        <v>27</v>
      </c>
    </row>
    <row r="77" spans="1:26" x14ac:dyDescent="0.25">
      <c r="S77" s="115" t="s">
        <v>50</v>
      </c>
      <c r="T77" s="115"/>
      <c r="U77" s="112"/>
      <c r="V77" s="112">
        <v>13</v>
      </c>
      <c r="W77" s="112">
        <v>13</v>
      </c>
      <c r="X77" s="112">
        <v>12</v>
      </c>
      <c r="Y77" s="112">
        <v>15</v>
      </c>
      <c r="Z77" s="112">
        <v>24</v>
      </c>
    </row>
    <row r="78" spans="1:26" x14ac:dyDescent="0.25">
      <c r="S78" s="115" t="s">
        <v>51</v>
      </c>
      <c r="T78" s="115"/>
      <c r="U78" s="112"/>
      <c r="V78" s="112">
        <v>13</v>
      </c>
      <c r="W78" s="112">
        <v>17</v>
      </c>
      <c r="X78" s="112">
        <v>14</v>
      </c>
      <c r="Y78" s="112">
        <v>14</v>
      </c>
      <c r="Z78" s="112">
        <v>9</v>
      </c>
    </row>
    <row r="79" spans="1:26" x14ac:dyDescent="0.25">
      <c r="S79" s="115" t="s">
        <v>52</v>
      </c>
      <c r="T79" s="115"/>
      <c r="U79" s="112"/>
      <c r="V79" s="112">
        <v>4</v>
      </c>
      <c r="W79" s="112">
        <v>4</v>
      </c>
      <c r="X79" s="112">
        <v>7</v>
      </c>
      <c r="Y79" s="112">
        <v>3</v>
      </c>
      <c r="Z79" s="112">
        <v>3</v>
      </c>
    </row>
    <row r="80" spans="1:26" x14ac:dyDescent="0.25">
      <c r="S80" s="118" t="s">
        <v>53</v>
      </c>
      <c r="T80" s="118"/>
      <c r="U80" s="112"/>
      <c r="V80" s="112">
        <v>2438</v>
      </c>
      <c r="W80" s="112">
        <v>2357</v>
      </c>
      <c r="X80" s="112">
        <v>2483</v>
      </c>
      <c r="Y80" s="112">
        <v>2568</v>
      </c>
      <c r="Z80" s="112">
        <v>2878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Dorset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202</v>
      </c>
      <c r="W83" s="112">
        <v>210</v>
      </c>
      <c r="X83" s="112">
        <v>226</v>
      </c>
      <c r="Y83" s="112">
        <v>219</v>
      </c>
      <c r="Z83" s="112">
        <v>224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71</v>
      </c>
      <c r="W84" s="112">
        <v>69</v>
      </c>
      <c r="X84" s="112">
        <v>80</v>
      </c>
      <c r="Y84" s="112">
        <v>86</v>
      </c>
      <c r="Z84" s="112">
        <v>98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272</v>
      </c>
      <c r="W85" s="112">
        <v>271</v>
      </c>
      <c r="X85" s="112">
        <v>283</v>
      </c>
      <c r="Y85" s="112">
        <v>289</v>
      </c>
      <c r="Z85" s="112">
        <v>304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5,764</v>
      </c>
      <c r="D86" s="94">
        <f t="shared" ref="D86:D91" si="4">AD4</f>
        <v>9.644283812060106E-2</v>
      </c>
      <c r="E86" s="95">
        <f t="shared" ref="E86:E91" si="5">AD4</f>
        <v>9.644283812060106E-2</v>
      </c>
      <c r="F86" s="94">
        <f t="shared" ref="F86:F91" si="6">AF4</f>
        <v>0.16751063398825194</v>
      </c>
      <c r="G86" s="95">
        <f t="shared" ref="G86:G91" si="7">AF4</f>
        <v>0.16751063398825194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60</v>
      </c>
      <c r="W86" s="112">
        <v>64</v>
      </c>
      <c r="X86" s="112">
        <v>66</v>
      </c>
      <c r="Y86" s="112">
        <v>74</v>
      </c>
      <c r="Z86" s="112">
        <v>76</v>
      </c>
    </row>
    <row r="87" spans="1:30" ht="15" customHeight="1" x14ac:dyDescent="0.25">
      <c r="A87" s="96" t="s">
        <v>4</v>
      </c>
      <c r="B87" s="49"/>
      <c r="C87" s="97" t="str">
        <f t="shared" si="3"/>
        <v>2,880</v>
      </c>
      <c r="D87" s="94">
        <f t="shared" si="4"/>
        <v>7.3025335320417328E-2</v>
      </c>
      <c r="E87" s="95">
        <f t="shared" si="5"/>
        <v>7.3025335320417328E-2</v>
      </c>
      <c r="F87" s="94">
        <f t="shared" si="6"/>
        <v>0.15015974440894575</v>
      </c>
      <c r="G87" s="95">
        <f t="shared" si="7"/>
        <v>0.15015974440894575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44</v>
      </c>
      <c r="W87" s="112">
        <v>40</v>
      </c>
      <c r="X87" s="112">
        <v>32</v>
      </c>
      <c r="Y87" s="112">
        <v>36</v>
      </c>
      <c r="Z87" s="112">
        <v>38</v>
      </c>
    </row>
    <row r="88" spans="1:30" ht="15" customHeight="1" x14ac:dyDescent="0.25">
      <c r="A88" s="96" t="s">
        <v>5</v>
      </c>
      <c r="B88" s="49"/>
      <c r="C88" s="97" t="str">
        <f t="shared" si="3"/>
        <v>2,877</v>
      </c>
      <c r="D88" s="94">
        <f t="shared" si="4"/>
        <v>0.12032710280373826</v>
      </c>
      <c r="E88" s="95">
        <f t="shared" si="5"/>
        <v>0.12032710280373826</v>
      </c>
      <c r="F88" s="94">
        <f t="shared" si="6"/>
        <v>0.18103448275862077</v>
      </c>
      <c r="G88" s="95">
        <f t="shared" si="7"/>
        <v>0.18103448275862077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57</v>
      </c>
      <c r="W88" s="112">
        <v>48</v>
      </c>
      <c r="X88" s="112">
        <v>61</v>
      </c>
      <c r="Y88" s="112">
        <v>57</v>
      </c>
      <c r="Z88" s="112">
        <v>60</v>
      </c>
    </row>
    <row r="89" spans="1:30" ht="15" customHeight="1" x14ac:dyDescent="0.25">
      <c r="A89" s="49" t="s">
        <v>6</v>
      </c>
      <c r="B89" s="49"/>
      <c r="C89" s="97" t="str">
        <f t="shared" si="3"/>
        <v>3,753</v>
      </c>
      <c r="D89" s="94">
        <f t="shared" si="4"/>
        <v>3.5024820739106399E-2</v>
      </c>
      <c r="E89" s="95">
        <f t="shared" si="5"/>
        <v>3.5024820739106399E-2</v>
      </c>
      <c r="F89" s="94">
        <f t="shared" si="6"/>
        <v>8.2179930795847733E-2</v>
      </c>
      <c r="G89" s="95">
        <f t="shared" si="7"/>
        <v>8.2179930795847733E-2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257</v>
      </c>
      <c r="W89" s="112">
        <v>284</v>
      </c>
      <c r="X89" s="112">
        <v>282</v>
      </c>
      <c r="Y89" s="112">
        <v>275</v>
      </c>
      <c r="Z89" s="112">
        <v>279</v>
      </c>
    </row>
    <row r="90" spans="1:30" ht="15" customHeight="1" x14ac:dyDescent="0.25">
      <c r="A90" s="49" t="s">
        <v>96</v>
      </c>
      <c r="B90" s="49"/>
      <c r="C90" s="97" t="str">
        <f t="shared" si="3"/>
        <v>$32,339</v>
      </c>
      <c r="D90" s="94">
        <f t="shared" si="4"/>
        <v>-3.1882409292300351E-2</v>
      </c>
      <c r="E90" s="95">
        <f t="shared" si="5"/>
        <v>-3.1882409292300351E-2</v>
      </c>
      <c r="F90" s="94">
        <f t="shared" si="6"/>
        <v>0.14622391896648113</v>
      </c>
      <c r="G90" s="95">
        <f t="shared" si="7"/>
        <v>0.14622391896648113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401</v>
      </c>
      <c r="W90" s="112">
        <v>428</v>
      </c>
      <c r="X90" s="112">
        <v>429</v>
      </c>
      <c r="Y90" s="112">
        <v>445</v>
      </c>
      <c r="Z90" s="112">
        <v>456</v>
      </c>
    </row>
    <row r="91" spans="1:30" ht="15" customHeight="1" x14ac:dyDescent="0.25">
      <c r="A91" s="49" t="s">
        <v>7</v>
      </c>
      <c r="B91" s="49"/>
      <c r="C91" s="97" t="str">
        <f t="shared" si="3"/>
        <v>$179.7 mil</v>
      </c>
      <c r="D91" s="94">
        <f t="shared" si="4"/>
        <v>0.1240367745433304</v>
      </c>
      <c r="E91" s="95">
        <f t="shared" si="5"/>
        <v>0.1240367745433304</v>
      </c>
      <c r="F91" s="94">
        <f t="shared" si="6"/>
        <v>0.3074937344686044</v>
      </c>
      <c r="G91" s="95">
        <f t="shared" si="7"/>
        <v>0.3074937344686044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1835</v>
      </c>
      <c r="W91" s="112">
        <v>1850</v>
      </c>
      <c r="X91" s="112">
        <v>1895</v>
      </c>
      <c r="Y91" s="112">
        <v>1899</v>
      </c>
      <c r="Z91" s="112">
        <v>1965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100</v>
      </c>
      <c r="W93" s="112">
        <v>95</v>
      </c>
      <c r="X93" s="112">
        <v>104</v>
      </c>
      <c r="Y93" s="112">
        <v>106</v>
      </c>
      <c r="Z93" s="112">
        <v>108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214</v>
      </c>
      <c r="W94" s="112">
        <v>223</v>
      </c>
      <c r="X94" s="112">
        <v>219</v>
      </c>
      <c r="Y94" s="112">
        <v>234</v>
      </c>
      <c r="Z94" s="112">
        <v>245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49</v>
      </c>
      <c r="W95" s="112">
        <v>57</v>
      </c>
      <c r="X95" s="112">
        <v>63</v>
      </c>
      <c r="Y95" s="112">
        <v>60</v>
      </c>
      <c r="Z95" s="112">
        <v>71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231</v>
      </c>
      <c r="W96" s="112">
        <v>244</v>
      </c>
      <c r="X96" s="112">
        <v>263</v>
      </c>
      <c r="Y96" s="112">
        <v>266</v>
      </c>
      <c r="Z96" s="112">
        <v>271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194</v>
      </c>
      <c r="W97" s="112">
        <v>213</v>
      </c>
      <c r="X97" s="112">
        <v>205</v>
      </c>
      <c r="Y97" s="112">
        <v>207</v>
      </c>
      <c r="Z97" s="112">
        <v>217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179</v>
      </c>
      <c r="W98" s="112">
        <v>174</v>
      </c>
      <c r="X98" s="112">
        <v>167</v>
      </c>
      <c r="Y98" s="112">
        <v>172</v>
      </c>
      <c r="Z98" s="112">
        <v>187</v>
      </c>
    </row>
    <row r="99" spans="1:32" ht="15" customHeight="1" x14ac:dyDescent="0.25">
      <c r="S99" s="115" t="s">
        <v>143</v>
      </c>
      <c r="T99" s="115"/>
      <c r="U99" s="112"/>
      <c r="V99" s="112">
        <v>9</v>
      </c>
      <c r="W99" s="112">
        <v>10</v>
      </c>
      <c r="X99" s="112">
        <v>21</v>
      </c>
      <c r="Y99" s="112">
        <v>24</v>
      </c>
      <c r="Z99" s="112">
        <v>29</v>
      </c>
    </row>
    <row r="100" spans="1:32" ht="15" customHeight="1" x14ac:dyDescent="0.25">
      <c r="S100" s="115" t="s">
        <v>58</v>
      </c>
      <c r="T100" s="115"/>
      <c r="U100" s="112"/>
      <c r="V100" s="112">
        <v>263</v>
      </c>
      <c r="W100" s="112">
        <v>266</v>
      </c>
      <c r="X100" s="112">
        <v>272</v>
      </c>
      <c r="Y100" s="112">
        <v>293</v>
      </c>
      <c r="Z100" s="112">
        <v>290</v>
      </c>
    </row>
    <row r="101" spans="1:32" x14ac:dyDescent="0.25">
      <c r="A101" s="18"/>
      <c r="S101" s="118" t="s">
        <v>53</v>
      </c>
      <c r="T101" s="118"/>
      <c r="U101" s="112"/>
      <c r="V101" s="112">
        <v>1634</v>
      </c>
      <c r="W101" s="112">
        <v>1616</v>
      </c>
      <c r="X101" s="112">
        <v>1672</v>
      </c>
      <c r="Y101" s="112">
        <v>1726</v>
      </c>
      <c r="Z101" s="112">
        <v>1788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3737</v>
      </c>
      <c r="W104" s="112">
        <v>3716</v>
      </c>
      <c r="X104" s="112">
        <v>3870</v>
      </c>
      <c r="Y104" s="112">
        <v>3935</v>
      </c>
      <c r="Z104" s="112">
        <v>4372</v>
      </c>
      <c r="AB104" s="109" t="str">
        <f>TEXT(Z104,"###,###")</f>
        <v>4,372</v>
      </c>
      <c r="AD104" s="130">
        <f>Z104/($Z$4)*100</f>
        <v>75.850104094378906</v>
      </c>
      <c r="AF104" s="109"/>
    </row>
    <row r="105" spans="1:32" x14ac:dyDescent="0.25">
      <c r="S105" s="115" t="s">
        <v>17</v>
      </c>
      <c r="T105" s="115"/>
      <c r="U105" s="112"/>
      <c r="V105" s="112">
        <v>606</v>
      </c>
      <c r="W105" s="112">
        <v>615</v>
      </c>
      <c r="X105" s="112">
        <v>601</v>
      </c>
      <c r="Y105" s="112">
        <v>643</v>
      </c>
      <c r="Z105" s="112">
        <v>754</v>
      </c>
      <c r="AB105" s="109" t="str">
        <f>TEXT(Z105,"###,###")</f>
        <v>754</v>
      </c>
      <c r="AD105" s="130">
        <f>Z105/($Z$4)*100</f>
        <v>13.081193615544763</v>
      </c>
      <c r="AF105" s="109"/>
    </row>
    <row r="106" spans="1:32" x14ac:dyDescent="0.25">
      <c r="S106" s="118" t="s">
        <v>53</v>
      </c>
      <c r="T106" s="118"/>
      <c r="U106" s="120"/>
      <c r="V106" s="120">
        <v>4343</v>
      </c>
      <c r="W106" s="120">
        <v>4331</v>
      </c>
      <c r="X106" s="120">
        <v>4471</v>
      </c>
      <c r="Y106" s="120">
        <v>4578</v>
      </c>
      <c r="Z106" s="120">
        <v>5126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1003</v>
      </c>
      <c r="W108" s="112">
        <v>944</v>
      </c>
      <c r="X108" s="112">
        <v>1041</v>
      </c>
      <c r="Y108" s="112">
        <v>1057</v>
      </c>
      <c r="Z108" s="112">
        <v>1063</v>
      </c>
      <c r="AB108" s="109" t="str">
        <f>TEXT(Z108,"###,###")</f>
        <v>1,063</v>
      </c>
      <c r="AD108" s="130">
        <f>Z108/($Z$4)*100</f>
        <v>18.442054129077029</v>
      </c>
      <c r="AF108" s="109"/>
    </row>
    <row r="109" spans="1:32" x14ac:dyDescent="0.25">
      <c r="S109" s="115" t="s">
        <v>20</v>
      </c>
      <c r="T109" s="115"/>
      <c r="U109" s="112"/>
      <c r="V109" s="112">
        <v>1207</v>
      </c>
      <c r="W109" s="112">
        <v>1063</v>
      </c>
      <c r="X109" s="112">
        <v>1275</v>
      </c>
      <c r="Y109" s="112">
        <v>1086</v>
      </c>
      <c r="Z109" s="112">
        <v>1386</v>
      </c>
      <c r="AB109" s="109" t="str">
        <f>TEXT(Z109,"###,###")</f>
        <v>1,386</v>
      </c>
      <c r="AD109" s="130">
        <f>Z109/($Z$4)*100</f>
        <v>24.045801526717558</v>
      </c>
      <c r="AF109" s="109"/>
    </row>
    <row r="110" spans="1:32" x14ac:dyDescent="0.25">
      <c r="S110" s="115" t="s">
        <v>21</v>
      </c>
      <c r="T110" s="115"/>
      <c r="U110" s="112"/>
      <c r="V110" s="112">
        <v>966</v>
      </c>
      <c r="W110" s="112">
        <v>1054</v>
      </c>
      <c r="X110" s="112">
        <v>1103</v>
      </c>
      <c r="Y110" s="112">
        <v>1310</v>
      </c>
      <c r="Z110" s="112">
        <v>1312</v>
      </c>
      <c r="AB110" s="109" t="str">
        <f>TEXT(Z110,"###,###")</f>
        <v>1,312</v>
      </c>
      <c r="AD110" s="130">
        <f>Z110/($Z$4)*100</f>
        <v>22.761970853573906</v>
      </c>
      <c r="AF110" s="109"/>
    </row>
    <row r="111" spans="1:32" x14ac:dyDescent="0.25">
      <c r="S111" s="115" t="s">
        <v>22</v>
      </c>
      <c r="T111" s="115"/>
      <c r="U111" s="112"/>
      <c r="V111" s="112">
        <v>989</v>
      </c>
      <c r="W111" s="112">
        <v>1153</v>
      </c>
      <c r="X111" s="112">
        <v>1013</v>
      </c>
      <c r="Y111" s="112">
        <v>1125</v>
      </c>
      <c r="Z111" s="112">
        <v>1365</v>
      </c>
      <c r="AB111" s="109" t="str">
        <f>TEXT(Z111,"###,###")</f>
        <v>1,365</v>
      </c>
      <c r="AD111" s="130">
        <f>Z111/($Z$4)*100</f>
        <v>23.681471200555173</v>
      </c>
      <c r="AF111" s="109"/>
    </row>
    <row r="112" spans="1:32" x14ac:dyDescent="0.25">
      <c r="S112" s="118" t="s">
        <v>53</v>
      </c>
      <c r="T112" s="118"/>
      <c r="U112" s="112"/>
      <c r="V112" s="112">
        <v>4937</v>
      </c>
      <c r="W112" s="112">
        <v>4909</v>
      </c>
      <c r="X112" s="112">
        <v>5136</v>
      </c>
      <c r="Y112" s="112">
        <v>5257</v>
      </c>
      <c r="Z112" s="112">
        <v>5762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43.82</v>
      </c>
      <c r="W118" s="131">
        <v>43.69</v>
      </c>
      <c r="X118" s="131">
        <v>43.73</v>
      </c>
      <c r="Y118" s="131">
        <v>43.71</v>
      </c>
      <c r="Z118" s="131">
        <v>43.75</v>
      </c>
      <c r="AB118" s="109" t="str">
        <f>TEXT(Z118,"##.0")</f>
        <v>43.8</v>
      </c>
    </row>
    <row r="120" spans="19:32" x14ac:dyDescent="0.25">
      <c r="S120" s="101" t="s">
        <v>98</v>
      </c>
      <c r="T120" s="112"/>
      <c r="U120" s="112"/>
      <c r="V120" s="112">
        <v>2626</v>
      </c>
      <c r="W120" s="112">
        <v>2665</v>
      </c>
      <c r="X120" s="112">
        <v>2704</v>
      </c>
      <c r="Y120" s="112">
        <v>2746</v>
      </c>
      <c r="Z120" s="112">
        <v>2900</v>
      </c>
      <c r="AB120" s="109" t="str">
        <f>TEXT(Z120,"###,###")</f>
        <v>2,900</v>
      </c>
    </row>
    <row r="121" spans="19:32" x14ac:dyDescent="0.25">
      <c r="S121" s="101" t="s">
        <v>99</v>
      </c>
      <c r="T121" s="112"/>
      <c r="U121" s="112"/>
      <c r="V121" s="112">
        <v>486</v>
      </c>
      <c r="W121" s="112">
        <v>439</v>
      </c>
      <c r="X121" s="112">
        <v>485</v>
      </c>
      <c r="Y121" s="112">
        <v>474</v>
      </c>
      <c r="Z121" s="112">
        <v>473</v>
      </c>
      <c r="AB121" s="109" t="str">
        <f>TEXT(Z121,"###,###")</f>
        <v>473</v>
      </c>
    </row>
    <row r="122" spans="19:32" x14ac:dyDescent="0.25">
      <c r="S122" s="101" t="s">
        <v>100</v>
      </c>
      <c r="T122" s="112"/>
      <c r="U122" s="112"/>
      <c r="V122" s="112">
        <v>356</v>
      </c>
      <c r="W122" s="112">
        <v>364</v>
      </c>
      <c r="X122" s="112">
        <v>384</v>
      </c>
      <c r="Y122" s="112">
        <v>407</v>
      </c>
      <c r="Z122" s="112">
        <v>382</v>
      </c>
      <c r="AB122" s="109" t="str">
        <f>TEXT(Z122,"###,###")</f>
        <v>382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2982</v>
      </c>
      <c r="W124" s="112">
        <v>3029</v>
      </c>
      <c r="X124" s="112">
        <v>3088</v>
      </c>
      <c r="Y124" s="112">
        <v>3153</v>
      </c>
      <c r="Z124" s="112">
        <v>3282</v>
      </c>
      <c r="AB124" s="109" t="str">
        <f>TEXT(Z124,"###,###")</f>
        <v>3,282</v>
      </c>
      <c r="AD124" s="127">
        <f>Z124/$Z$7*100</f>
        <v>87.450039968025578</v>
      </c>
    </row>
    <row r="125" spans="19:32" x14ac:dyDescent="0.25">
      <c r="S125" s="101" t="s">
        <v>102</v>
      </c>
      <c r="T125" s="112"/>
      <c r="U125" s="112"/>
      <c r="V125" s="112">
        <v>842</v>
      </c>
      <c r="W125" s="112">
        <v>803</v>
      </c>
      <c r="X125" s="112">
        <v>869</v>
      </c>
      <c r="Y125" s="112">
        <v>881</v>
      </c>
      <c r="Z125" s="112">
        <v>855</v>
      </c>
      <c r="AB125" s="109" t="str">
        <f>TEXT(Z125,"###,###")</f>
        <v>855</v>
      </c>
      <c r="AD125" s="127">
        <f>Z125/$Z$7*100</f>
        <v>22.781774580335732</v>
      </c>
    </row>
    <row r="127" spans="19:32" x14ac:dyDescent="0.25">
      <c r="S127" s="101" t="s">
        <v>103</v>
      </c>
      <c r="T127" s="112"/>
      <c r="U127" s="112"/>
      <c r="V127" s="112">
        <v>1829</v>
      </c>
      <c r="W127" s="112">
        <v>1851</v>
      </c>
      <c r="X127" s="112">
        <v>1895</v>
      </c>
      <c r="Y127" s="112">
        <v>1897</v>
      </c>
      <c r="Z127" s="112">
        <v>1965</v>
      </c>
      <c r="AB127" s="109" t="str">
        <f>TEXT(Z127,"###,###")</f>
        <v>1,965</v>
      </c>
      <c r="AD127" s="127">
        <f>Z127/$Z$7*100</f>
        <v>52.358113509192648</v>
      </c>
    </row>
    <row r="128" spans="19:32" x14ac:dyDescent="0.25">
      <c r="S128" s="101" t="s">
        <v>104</v>
      </c>
      <c r="T128" s="112"/>
      <c r="U128" s="112"/>
      <c r="V128" s="112">
        <v>1636</v>
      </c>
      <c r="W128" s="112">
        <v>1618</v>
      </c>
      <c r="X128" s="112">
        <v>1674</v>
      </c>
      <c r="Y128" s="112">
        <v>1727</v>
      </c>
      <c r="Z128" s="112">
        <v>1788</v>
      </c>
      <c r="AB128" s="109" t="str">
        <f>TEXT(Z128,"###,###")</f>
        <v>1,788</v>
      </c>
      <c r="AD128" s="127">
        <f>Z128/$Z$7*100</f>
        <v>47.641886490807359</v>
      </c>
    </row>
    <row r="130" spans="19:20" x14ac:dyDescent="0.25">
      <c r="S130" s="101" t="s">
        <v>180</v>
      </c>
      <c r="T130" s="127">
        <v>77.271516120436985</v>
      </c>
    </row>
    <row r="131" spans="19:20" x14ac:dyDescent="0.25">
      <c r="S131" s="101" t="s">
        <v>181</v>
      </c>
      <c r="T131" s="127">
        <v>12.603250732747135</v>
      </c>
    </row>
    <row r="132" spans="19:20" x14ac:dyDescent="0.25">
      <c r="S132" s="101" t="s">
        <v>182</v>
      </c>
      <c r="T132" s="127">
        <v>10.178523847588595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EBC364C-D134-466F-A84C-C87C4FB84BE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83B4979B-F4B4-4DEC-A355-51A8E944F4F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F5F150EB-7959-468A-8626-3411415B311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2D3E1D99-84F5-4435-BD4C-143B5706224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076D-ED89-4232-9E36-4617B5B370BE}">
  <sheetPr codeName="Sheet75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108</v>
      </c>
      <c r="T1" s="99"/>
      <c r="U1" s="99"/>
      <c r="V1" s="99"/>
      <c r="W1" s="99"/>
      <c r="X1" s="99"/>
      <c r="Y1" s="100" t="s">
        <v>157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108</v>
      </c>
      <c r="Y3" s="105" t="s">
        <v>157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12.11 Flinders,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831</v>
      </c>
      <c r="W4" s="108">
        <v>780</v>
      </c>
      <c r="X4" s="108">
        <v>831</v>
      </c>
      <c r="Y4" s="108">
        <v>818</v>
      </c>
      <c r="Z4" s="108">
        <v>871</v>
      </c>
      <c r="AB4" s="109" t="str">
        <f>TEXT(Z4,"###,###")</f>
        <v>871</v>
      </c>
      <c r="AD4" s="110">
        <f>Z4/Y4-1</f>
        <v>6.4792176039119909E-2</v>
      </c>
      <c r="AF4" s="110">
        <f>Z4/V4-1</f>
        <v>4.8134777376654725E-2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405</v>
      </c>
      <c r="W5" s="108">
        <v>384</v>
      </c>
      <c r="X5" s="108">
        <v>415</v>
      </c>
      <c r="Y5" s="108">
        <v>410</v>
      </c>
      <c r="Z5" s="108">
        <v>392</v>
      </c>
      <c r="AB5" s="109" t="str">
        <f>TEXT(Z5,"###,###")</f>
        <v>392</v>
      </c>
      <c r="AD5" s="110">
        <f t="shared" ref="AD5:AD9" si="0">Z5/Y5-1</f>
        <v>-4.3902439024390283E-2</v>
      </c>
      <c r="AF5" s="110">
        <f t="shared" ref="AF5:AF9" si="1">Z5/V5-1</f>
        <v>-3.2098765432098775E-2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428</v>
      </c>
      <c r="W6" s="108">
        <v>397</v>
      </c>
      <c r="X6" s="108">
        <v>414</v>
      </c>
      <c r="Y6" s="108">
        <v>408</v>
      </c>
      <c r="Z6" s="108">
        <v>480</v>
      </c>
      <c r="AB6" s="109" t="str">
        <f>TEXT(Z6,"###,###")</f>
        <v>480</v>
      </c>
      <c r="AD6" s="110">
        <f t="shared" si="0"/>
        <v>0.17647058823529416</v>
      </c>
      <c r="AF6" s="110">
        <f t="shared" si="1"/>
        <v>0.12149532710280364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525</v>
      </c>
      <c r="W7" s="108">
        <v>522</v>
      </c>
      <c r="X7" s="108">
        <v>544</v>
      </c>
      <c r="Y7" s="108">
        <v>545</v>
      </c>
      <c r="Z7" s="108">
        <v>567</v>
      </c>
      <c r="AB7" s="109" t="str">
        <f>TEXT(Z7,"###,###")</f>
        <v>567</v>
      </c>
      <c r="AD7" s="110">
        <f t="shared" si="0"/>
        <v>4.0366972477064111E-2</v>
      </c>
      <c r="AF7" s="110">
        <f t="shared" si="1"/>
        <v>8.0000000000000071E-2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871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567</v>
      </c>
      <c r="P8" s="65"/>
      <c r="S8" s="107" t="s">
        <v>83</v>
      </c>
      <c r="T8" s="108"/>
      <c r="U8" s="108"/>
      <c r="V8" s="108">
        <v>24324</v>
      </c>
      <c r="W8" s="108">
        <v>25855</v>
      </c>
      <c r="X8" s="108">
        <v>23265.96</v>
      </c>
      <c r="Y8" s="108">
        <v>28734.66</v>
      </c>
      <c r="Z8" s="108">
        <v>28425</v>
      </c>
      <c r="AB8" s="109" t="str">
        <f>TEXT(Z8,"$###,###")</f>
        <v>$28,425</v>
      </c>
      <c r="AD8" s="110">
        <f t="shared" si="0"/>
        <v>-1.0776532591650678E-2</v>
      </c>
      <c r="AF8" s="110">
        <f t="shared" si="1"/>
        <v>0.16859891465219534</v>
      </c>
    </row>
    <row r="9" spans="1:32" x14ac:dyDescent="0.25">
      <c r="A9" s="30" t="s">
        <v>14</v>
      </c>
      <c r="B9" s="69"/>
      <c r="C9" s="70"/>
      <c r="D9" s="71">
        <f>AD104</f>
        <v>58.668197474167627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52.028218694885368</v>
      </c>
      <c r="P9" s="72" t="s">
        <v>84</v>
      </c>
      <c r="S9" s="107" t="s">
        <v>7</v>
      </c>
      <c r="T9" s="108"/>
      <c r="U9" s="108"/>
      <c r="V9" s="108">
        <v>21912023</v>
      </c>
      <c r="W9" s="108">
        <v>22200212</v>
      </c>
      <c r="X9" s="108">
        <v>25131850</v>
      </c>
      <c r="Y9" s="108">
        <v>28548792</v>
      </c>
      <c r="Z9" s="108">
        <v>31596477</v>
      </c>
      <c r="AB9" s="109" t="str">
        <f>TEXT(Z9/1000000,"$#,###.0")&amp;" mil"</f>
        <v>$31.6 mil</v>
      </c>
      <c r="AD9" s="110">
        <f t="shared" si="0"/>
        <v>0.10675355370552975</v>
      </c>
      <c r="AF9" s="110">
        <f t="shared" si="1"/>
        <v>0.44196987197393867</v>
      </c>
    </row>
    <row r="10" spans="1:32" x14ac:dyDescent="0.25">
      <c r="A10" s="30" t="s">
        <v>17</v>
      </c>
      <c r="B10" s="69"/>
      <c r="C10" s="70"/>
      <c r="D10" s="71">
        <f>AD105</f>
        <v>23.421354764638348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48.500881834215164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61.552028218694886</v>
      </c>
      <c r="P11" s="72" t="s">
        <v>84</v>
      </c>
      <c r="S11" s="107" t="s">
        <v>29</v>
      </c>
      <c r="T11" s="112"/>
      <c r="U11" s="112"/>
      <c r="V11" s="112">
        <v>625</v>
      </c>
      <c r="W11" s="112">
        <v>582</v>
      </c>
      <c r="X11" s="112">
        <v>613</v>
      </c>
      <c r="Y11" s="112">
        <v>592</v>
      </c>
      <c r="Z11" s="112">
        <v>648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24.338624338624339</v>
      </c>
      <c r="P12" s="72" t="s">
        <v>84</v>
      </c>
      <c r="S12" s="107" t="s">
        <v>30</v>
      </c>
      <c r="T12" s="112"/>
      <c r="U12" s="112"/>
      <c r="V12" s="112">
        <v>210</v>
      </c>
      <c r="W12" s="112">
        <v>197</v>
      </c>
      <c r="X12" s="112">
        <v>217</v>
      </c>
      <c r="Y12" s="112">
        <v>226</v>
      </c>
      <c r="Z12" s="112">
        <v>221</v>
      </c>
    </row>
    <row r="13" spans="1:32" ht="15" customHeight="1" x14ac:dyDescent="0.25">
      <c r="A13" s="30" t="s">
        <v>19</v>
      </c>
      <c r="B13" s="70"/>
      <c r="C13" s="70"/>
      <c r="D13" s="71">
        <f>AD108</f>
        <v>25.71756601607348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15.696649029982362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12.055109070034444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50.9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21.239954075774971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21.678321678321677</v>
      </c>
      <c r="P15" s="72" t="s">
        <v>84</v>
      </c>
      <c r="S15" s="115" t="s">
        <v>60</v>
      </c>
      <c r="T15" s="115"/>
      <c r="U15" s="116"/>
      <c r="V15" s="116">
        <v>111</v>
      </c>
      <c r="W15" s="116">
        <v>117</v>
      </c>
      <c r="X15" s="116">
        <v>149</v>
      </c>
      <c r="Y15" s="112">
        <v>152</v>
      </c>
      <c r="Z15" s="112">
        <v>111</v>
      </c>
      <c r="AB15" s="117">
        <f t="shared" ref="AB15:AB34" si="2">IF(Z15="np",0,Z15/$Z$34)</f>
        <v>0.12743972445464982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23.765786452353616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78.32167832167832</v>
      </c>
      <c r="P16" s="37" t="s">
        <v>84</v>
      </c>
      <c r="S16" s="115" t="s">
        <v>61</v>
      </c>
      <c r="T16" s="115"/>
      <c r="U16" s="116"/>
      <c r="V16" s="116">
        <v>7</v>
      </c>
      <c r="W16" s="116">
        <v>0</v>
      </c>
      <c r="X16" s="116">
        <v>0</v>
      </c>
      <c r="Y16" s="112">
        <v>1</v>
      </c>
      <c r="Z16" s="112">
        <v>0</v>
      </c>
      <c r="AB16" s="117">
        <f t="shared" si="2"/>
        <v>0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56</v>
      </c>
      <c r="W17" s="116">
        <v>47</v>
      </c>
      <c r="X17" s="116">
        <v>46</v>
      </c>
      <c r="Y17" s="112">
        <v>35</v>
      </c>
      <c r="Z17" s="112">
        <v>49</v>
      </c>
      <c r="AB17" s="117">
        <f t="shared" si="2"/>
        <v>5.6257175660160738E-2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13</v>
      </c>
      <c r="W18" s="116">
        <v>17</v>
      </c>
      <c r="X18" s="116">
        <v>0</v>
      </c>
      <c r="Y18" s="112">
        <v>15</v>
      </c>
      <c r="Z18" s="112">
        <v>10</v>
      </c>
      <c r="AB18" s="117">
        <f t="shared" si="2"/>
        <v>1.1481056257175661E-2</v>
      </c>
    </row>
    <row r="19" spans="1:28" x14ac:dyDescent="0.25">
      <c r="A19" s="61" t="str">
        <f>$S$1&amp;" ("&amp;$V$2&amp;" to "&amp;$Z$2&amp;")"</f>
        <v>Flinders (2017-18 to 2021-22)</v>
      </c>
      <c r="B19" s="61"/>
      <c r="C19" s="61"/>
      <c r="D19" s="61"/>
      <c r="E19" s="61"/>
      <c r="F19" s="61"/>
      <c r="G19" s="61" t="str">
        <f>$S$1&amp;" ("&amp;$V$2&amp;" to "&amp;$Z$2&amp;")"</f>
        <v>Flinders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33</v>
      </c>
      <c r="W19" s="116">
        <v>33</v>
      </c>
      <c r="X19" s="116">
        <v>38</v>
      </c>
      <c r="Y19" s="112">
        <v>41</v>
      </c>
      <c r="Z19" s="112">
        <v>43</v>
      </c>
      <c r="AB19" s="117">
        <f t="shared" si="2"/>
        <v>4.9368541905855337E-2</v>
      </c>
    </row>
    <row r="20" spans="1:28" x14ac:dyDescent="0.25">
      <c r="S20" s="115" t="s">
        <v>65</v>
      </c>
      <c r="T20" s="115"/>
      <c r="U20" s="116"/>
      <c r="V20" s="116">
        <v>18</v>
      </c>
      <c r="W20" s="116">
        <v>16</v>
      </c>
      <c r="X20" s="116">
        <v>18</v>
      </c>
      <c r="Y20" s="112">
        <v>21</v>
      </c>
      <c r="Z20" s="112">
        <v>17</v>
      </c>
      <c r="AB20" s="117">
        <f t="shared" si="2"/>
        <v>1.9517795637198621E-2</v>
      </c>
    </row>
    <row r="21" spans="1:28" x14ac:dyDescent="0.25">
      <c r="S21" s="115" t="s">
        <v>66</v>
      </c>
      <c r="T21" s="115"/>
      <c r="U21" s="116"/>
      <c r="V21" s="116">
        <v>54</v>
      </c>
      <c r="W21" s="116">
        <v>61</v>
      </c>
      <c r="X21" s="116">
        <v>56</v>
      </c>
      <c r="Y21" s="112">
        <v>45</v>
      </c>
      <c r="Z21" s="112">
        <v>56</v>
      </c>
      <c r="AB21" s="117">
        <f t="shared" si="2"/>
        <v>6.4293915040183697E-2</v>
      </c>
    </row>
    <row r="22" spans="1:28" x14ac:dyDescent="0.25">
      <c r="S22" s="115" t="s">
        <v>67</v>
      </c>
      <c r="T22" s="115"/>
      <c r="U22" s="116"/>
      <c r="V22" s="116">
        <v>43</v>
      </c>
      <c r="W22" s="116">
        <v>35</v>
      </c>
      <c r="X22" s="116">
        <v>34</v>
      </c>
      <c r="Y22" s="112">
        <v>38</v>
      </c>
      <c r="Z22" s="112">
        <v>38</v>
      </c>
      <c r="AB22" s="117">
        <f t="shared" si="2"/>
        <v>4.3628013777267508E-2</v>
      </c>
    </row>
    <row r="23" spans="1:28" x14ac:dyDescent="0.25">
      <c r="S23" s="115" t="s">
        <v>68</v>
      </c>
      <c r="T23" s="115"/>
      <c r="U23" s="116"/>
      <c r="V23" s="116">
        <v>33</v>
      </c>
      <c r="W23" s="116">
        <v>29</v>
      </c>
      <c r="X23" s="116">
        <v>37</v>
      </c>
      <c r="Y23" s="112">
        <v>34</v>
      </c>
      <c r="Z23" s="112">
        <v>42</v>
      </c>
      <c r="AB23" s="117">
        <f t="shared" si="2"/>
        <v>4.8220436280137773E-2</v>
      </c>
    </row>
    <row r="24" spans="1:28" x14ac:dyDescent="0.25">
      <c r="S24" s="115" t="s">
        <v>69</v>
      </c>
      <c r="T24" s="115"/>
      <c r="U24" s="116"/>
      <c r="V24" s="116">
        <v>0</v>
      </c>
      <c r="W24" s="116">
        <v>0</v>
      </c>
      <c r="X24" s="116">
        <v>0</v>
      </c>
      <c r="Y24" s="112">
        <v>2</v>
      </c>
      <c r="Z24" s="112">
        <v>3</v>
      </c>
      <c r="AB24" s="117">
        <f t="shared" si="2"/>
        <v>3.4443168771526979E-3</v>
      </c>
    </row>
    <row r="25" spans="1:28" x14ac:dyDescent="0.25">
      <c r="S25" s="115" t="s">
        <v>70</v>
      </c>
      <c r="T25" s="115"/>
      <c r="U25" s="116"/>
      <c r="V25" s="116">
        <v>13</v>
      </c>
      <c r="W25" s="116">
        <v>9</v>
      </c>
      <c r="X25" s="116">
        <v>13</v>
      </c>
      <c r="Y25" s="112">
        <v>9</v>
      </c>
      <c r="Z25" s="112">
        <v>9</v>
      </c>
      <c r="AB25" s="117">
        <f t="shared" si="2"/>
        <v>1.0332950631458095E-2</v>
      </c>
    </row>
    <row r="26" spans="1:28" x14ac:dyDescent="0.25">
      <c r="S26" s="115" t="s">
        <v>71</v>
      </c>
      <c r="T26" s="115"/>
      <c r="U26" s="116"/>
      <c r="V26" s="116">
        <v>19</v>
      </c>
      <c r="W26" s="116">
        <v>17</v>
      </c>
      <c r="X26" s="116">
        <v>14</v>
      </c>
      <c r="Y26" s="112">
        <v>15</v>
      </c>
      <c r="Z26" s="112">
        <v>20</v>
      </c>
      <c r="AB26" s="117">
        <f t="shared" si="2"/>
        <v>2.2962112514351322E-2</v>
      </c>
    </row>
    <row r="27" spans="1:28" x14ac:dyDescent="0.25">
      <c r="S27" s="115" t="s">
        <v>72</v>
      </c>
      <c r="T27" s="115"/>
      <c r="U27" s="116"/>
      <c r="V27" s="116">
        <v>25</v>
      </c>
      <c r="W27" s="116">
        <v>18</v>
      </c>
      <c r="X27" s="116">
        <v>23</v>
      </c>
      <c r="Y27" s="112">
        <v>25</v>
      </c>
      <c r="Z27" s="112">
        <v>33</v>
      </c>
      <c r="AB27" s="117">
        <f t="shared" si="2"/>
        <v>3.7887485648679678E-2</v>
      </c>
    </row>
    <row r="28" spans="1:28" x14ac:dyDescent="0.25">
      <c r="S28" s="115" t="s">
        <v>73</v>
      </c>
      <c r="T28" s="115"/>
      <c r="U28" s="116"/>
      <c r="V28" s="116">
        <v>8</v>
      </c>
      <c r="W28" s="116">
        <v>13</v>
      </c>
      <c r="X28" s="116">
        <v>9</v>
      </c>
      <c r="Y28" s="112">
        <v>21</v>
      </c>
      <c r="Z28" s="112">
        <v>35</v>
      </c>
      <c r="AB28" s="117">
        <f t="shared" si="2"/>
        <v>4.0183696900114814E-2</v>
      </c>
    </row>
    <row r="29" spans="1:28" x14ac:dyDescent="0.25">
      <c r="S29" s="115" t="s">
        <v>74</v>
      </c>
      <c r="T29" s="115"/>
      <c r="U29" s="116"/>
      <c r="V29" s="116">
        <v>74</v>
      </c>
      <c r="W29" s="116">
        <v>64</v>
      </c>
      <c r="X29" s="116">
        <v>62</v>
      </c>
      <c r="Y29" s="112">
        <v>68</v>
      </c>
      <c r="Z29" s="112">
        <v>82</v>
      </c>
      <c r="AB29" s="117">
        <f t="shared" si="2"/>
        <v>9.4144661308840416E-2</v>
      </c>
    </row>
    <row r="30" spans="1:28" x14ac:dyDescent="0.25">
      <c r="S30" s="115" t="s">
        <v>75</v>
      </c>
      <c r="T30" s="115"/>
      <c r="U30" s="116"/>
      <c r="V30" s="116">
        <v>61</v>
      </c>
      <c r="W30" s="116">
        <v>55</v>
      </c>
      <c r="X30" s="116">
        <v>61</v>
      </c>
      <c r="Y30" s="112">
        <v>63</v>
      </c>
      <c r="Z30" s="112">
        <v>60</v>
      </c>
      <c r="AB30" s="117">
        <f t="shared" si="2"/>
        <v>6.8886337543053955E-2</v>
      </c>
    </row>
    <row r="31" spans="1:28" x14ac:dyDescent="0.25">
      <c r="S31" s="115" t="s">
        <v>76</v>
      </c>
      <c r="T31" s="115"/>
      <c r="U31" s="116"/>
      <c r="V31" s="116">
        <v>105</v>
      </c>
      <c r="W31" s="116">
        <v>95</v>
      </c>
      <c r="X31" s="116">
        <v>92</v>
      </c>
      <c r="Y31" s="112">
        <v>94</v>
      </c>
      <c r="Z31" s="112">
        <v>116</v>
      </c>
      <c r="AB31" s="117">
        <f t="shared" si="2"/>
        <v>0.13318025258323765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5</v>
      </c>
      <c r="W32" s="116">
        <v>11</v>
      </c>
      <c r="X32" s="116">
        <v>0</v>
      </c>
      <c r="Y32" s="112">
        <v>2</v>
      </c>
      <c r="Z32" s="112">
        <v>4</v>
      </c>
      <c r="AB32" s="117">
        <f t="shared" si="2"/>
        <v>4.5924225028702642E-3</v>
      </c>
    </row>
    <row r="33" spans="19:32" x14ac:dyDescent="0.25">
      <c r="S33" s="115" t="s">
        <v>78</v>
      </c>
      <c r="T33" s="115"/>
      <c r="U33" s="116"/>
      <c r="V33" s="116">
        <v>36</v>
      </c>
      <c r="W33" s="116">
        <v>43</v>
      </c>
      <c r="X33" s="116">
        <v>48</v>
      </c>
      <c r="Y33" s="112">
        <v>44</v>
      </c>
      <c r="Z33" s="112">
        <v>53</v>
      </c>
      <c r="AB33" s="117">
        <f t="shared" si="2"/>
        <v>6.0849598163030996E-2</v>
      </c>
    </row>
    <row r="34" spans="19:32" x14ac:dyDescent="0.25">
      <c r="S34" s="118" t="s">
        <v>53</v>
      </c>
      <c r="T34" s="118"/>
      <c r="U34" s="119"/>
      <c r="V34" s="119">
        <v>832</v>
      </c>
      <c r="W34" s="119">
        <v>783</v>
      </c>
      <c r="X34" s="119">
        <v>826</v>
      </c>
      <c r="Y34" s="120">
        <v>818</v>
      </c>
      <c r="Z34" s="120">
        <v>871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409</v>
      </c>
      <c r="W37" s="112">
        <v>424</v>
      </c>
      <c r="X37" s="112">
        <v>444</v>
      </c>
      <c r="Y37" s="112">
        <v>440</v>
      </c>
      <c r="Z37" s="112">
        <v>448</v>
      </c>
      <c r="AB37" s="132">
        <f>Z37/Z40*100</f>
        <v>78.32167832167832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113</v>
      </c>
      <c r="W38" s="112">
        <v>93</v>
      </c>
      <c r="X38" s="112">
        <v>104</v>
      </c>
      <c r="Y38" s="112">
        <v>101</v>
      </c>
      <c r="Z38" s="112">
        <v>124</v>
      </c>
      <c r="AB38" s="132">
        <f>Z38/Z40*100</f>
        <v>21.678321678321677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522</v>
      </c>
      <c r="W40" s="112">
        <v>517</v>
      </c>
      <c r="X40" s="112">
        <v>548</v>
      </c>
      <c r="Y40" s="112">
        <v>541</v>
      </c>
      <c r="Z40" s="112">
        <v>572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6</v>
      </c>
      <c r="X44" s="112">
        <v>0</v>
      </c>
      <c r="Y44" s="112">
        <v>0</v>
      </c>
      <c r="Z44" s="112">
        <v>0</v>
      </c>
    </row>
    <row r="45" spans="19:32" x14ac:dyDescent="0.25">
      <c r="S45" s="115" t="s">
        <v>37</v>
      </c>
      <c r="T45" s="115"/>
      <c r="U45" s="112"/>
      <c r="V45" s="112">
        <v>16</v>
      </c>
      <c r="W45" s="112">
        <v>19</v>
      </c>
      <c r="X45" s="112">
        <v>9</v>
      </c>
      <c r="Y45" s="112">
        <v>10</v>
      </c>
      <c r="Z45" s="112">
        <v>10</v>
      </c>
    </row>
    <row r="46" spans="19:32" x14ac:dyDescent="0.25">
      <c r="S46" s="115" t="s">
        <v>38</v>
      </c>
      <c r="T46" s="115"/>
      <c r="U46" s="112"/>
      <c r="V46" s="112">
        <v>18</v>
      </c>
      <c r="W46" s="112">
        <v>15</v>
      </c>
      <c r="X46" s="112">
        <v>36</v>
      </c>
      <c r="Y46" s="112">
        <v>19</v>
      </c>
      <c r="Z46" s="112">
        <v>27</v>
      </c>
    </row>
    <row r="47" spans="19:32" x14ac:dyDescent="0.25">
      <c r="S47" s="115" t="s">
        <v>39</v>
      </c>
      <c r="T47" s="115"/>
      <c r="U47" s="112"/>
      <c r="V47" s="112">
        <v>24</v>
      </c>
      <c r="W47" s="112">
        <v>11</v>
      </c>
      <c r="X47" s="112">
        <v>17</v>
      </c>
      <c r="Y47" s="112">
        <v>20</v>
      </c>
      <c r="Z47" s="112">
        <v>14</v>
      </c>
    </row>
    <row r="48" spans="19:32" x14ac:dyDescent="0.25">
      <c r="S48" s="115" t="s">
        <v>40</v>
      </c>
      <c r="T48" s="115"/>
      <c r="U48" s="112"/>
      <c r="V48" s="112">
        <v>17</v>
      </c>
      <c r="W48" s="112">
        <v>29</v>
      </c>
      <c r="X48" s="112">
        <v>28</v>
      </c>
      <c r="Y48" s="112">
        <v>30</v>
      </c>
      <c r="Z48" s="112">
        <v>20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29</v>
      </c>
      <c r="W49" s="112">
        <v>33</v>
      </c>
      <c r="X49" s="112">
        <v>19</v>
      </c>
      <c r="Y49" s="112">
        <v>20</v>
      </c>
      <c r="Z49" s="112">
        <v>20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Flinders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38</v>
      </c>
      <c r="W50" s="112">
        <v>26</v>
      </c>
      <c r="X50" s="112">
        <v>22</v>
      </c>
      <c r="Y50" s="112">
        <v>27</v>
      </c>
      <c r="Z50" s="112">
        <v>32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31</v>
      </c>
      <c r="W51" s="112">
        <v>43</v>
      </c>
      <c r="X51" s="112">
        <v>37</v>
      </c>
      <c r="Y51" s="112">
        <v>34</v>
      </c>
      <c r="Z51" s="112">
        <v>19</v>
      </c>
    </row>
    <row r="52" spans="1:26" ht="15" customHeight="1" x14ac:dyDescent="0.25">
      <c r="S52" s="115" t="s">
        <v>44</v>
      </c>
      <c r="T52" s="115"/>
      <c r="U52" s="112"/>
      <c r="V52" s="112">
        <v>24</v>
      </c>
      <c r="W52" s="112">
        <v>21</v>
      </c>
      <c r="X52" s="112">
        <v>39</v>
      </c>
      <c r="Y52" s="112">
        <v>36</v>
      </c>
      <c r="Z52" s="112">
        <v>35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40</v>
      </c>
      <c r="W53" s="112">
        <v>32</v>
      </c>
      <c r="X53" s="112">
        <v>25</v>
      </c>
      <c r="Y53" s="112">
        <v>25</v>
      </c>
      <c r="Z53" s="112">
        <v>32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36</v>
      </c>
      <c r="W54" s="112">
        <v>42</v>
      </c>
      <c r="X54" s="112">
        <v>52</v>
      </c>
      <c r="Y54" s="112">
        <v>53</v>
      </c>
      <c r="Z54" s="112">
        <v>54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46</v>
      </c>
      <c r="W55" s="112">
        <v>39</v>
      </c>
      <c r="X55" s="112">
        <v>34</v>
      </c>
      <c r="Y55" s="112">
        <v>34</v>
      </c>
      <c r="Z55" s="112">
        <v>40</v>
      </c>
    </row>
    <row r="56" spans="1:26" ht="15" customHeight="1" x14ac:dyDescent="0.25">
      <c r="S56" s="115" t="s">
        <v>48</v>
      </c>
      <c r="T56" s="115"/>
      <c r="U56" s="112"/>
      <c r="V56" s="112">
        <v>41</v>
      </c>
      <c r="W56" s="112">
        <v>43</v>
      </c>
      <c r="X56" s="112">
        <v>47</v>
      </c>
      <c r="Y56" s="112">
        <v>55</v>
      </c>
      <c r="Z56" s="112">
        <v>40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20</v>
      </c>
      <c r="W57" s="112">
        <v>27</v>
      </c>
      <c r="X57" s="112">
        <v>27</v>
      </c>
      <c r="Y57" s="112">
        <v>22</v>
      </c>
      <c r="Z57" s="112">
        <v>36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10</v>
      </c>
      <c r="W58" s="112">
        <v>9</v>
      </c>
      <c r="X58" s="112">
        <v>15</v>
      </c>
      <c r="Y58" s="112">
        <v>19</v>
      </c>
      <c r="Z58" s="112">
        <v>18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4</v>
      </c>
      <c r="W59" s="112">
        <v>0</v>
      </c>
      <c r="X59" s="112">
        <v>4</v>
      </c>
      <c r="Y59" s="112">
        <v>3</v>
      </c>
      <c r="Z59" s="112">
        <v>4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0</v>
      </c>
      <c r="W60" s="112">
        <v>0</v>
      </c>
      <c r="X60" s="112">
        <v>0</v>
      </c>
      <c r="Y60" s="112">
        <v>3</v>
      </c>
      <c r="Z60" s="112">
        <v>5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405</v>
      </c>
      <c r="W61" s="112">
        <v>385</v>
      </c>
      <c r="X61" s="112">
        <v>415</v>
      </c>
      <c r="Y61" s="112">
        <v>410</v>
      </c>
      <c r="Z61" s="112">
        <v>391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0</v>
      </c>
      <c r="W63" s="112">
        <v>0</v>
      </c>
      <c r="X63" s="112">
        <v>0</v>
      </c>
      <c r="Y63" s="112">
        <v>2</v>
      </c>
      <c r="Z63" s="112">
        <v>0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0</v>
      </c>
      <c r="W64" s="112">
        <v>10</v>
      </c>
      <c r="X64" s="112">
        <v>6</v>
      </c>
      <c r="Y64" s="112">
        <v>4</v>
      </c>
      <c r="Z64" s="112">
        <v>4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Flinders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14</v>
      </c>
      <c r="W65" s="112">
        <v>9</v>
      </c>
      <c r="X65" s="112">
        <v>16</v>
      </c>
      <c r="Y65" s="112">
        <v>11</v>
      </c>
      <c r="Z65" s="112">
        <v>26</v>
      </c>
    </row>
    <row r="66" spans="1:26" x14ac:dyDescent="0.25">
      <c r="S66" s="115" t="s">
        <v>39</v>
      </c>
      <c r="T66" s="115"/>
      <c r="U66" s="112"/>
      <c r="V66" s="112">
        <v>37</v>
      </c>
      <c r="W66" s="112">
        <v>25</v>
      </c>
      <c r="X66" s="112">
        <v>18</v>
      </c>
      <c r="Y66" s="112">
        <v>20</v>
      </c>
      <c r="Z66" s="112">
        <v>23</v>
      </c>
    </row>
    <row r="67" spans="1:26" x14ac:dyDescent="0.25">
      <c r="S67" s="115" t="s">
        <v>40</v>
      </c>
      <c r="T67" s="115"/>
      <c r="U67" s="112"/>
      <c r="V67" s="112">
        <v>20</v>
      </c>
      <c r="W67" s="112">
        <v>30</v>
      </c>
      <c r="X67" s="112">
        <v>29</v>
      </c>
      <c r="Y67" s="112">
        <v>29</v>
      </c>
      <c r="Z67" s="112">
        <v>34</v>
      </c>
    </row>
    <row r="68" spans="1:26" x14ac:dyDescent="0.25">
      <c r="S68" s="115" t="s">
        <v>41</v>
      </c>
      <c r="T68" s="115"/>
      <c r="U68" s="112"/>
      <c r="V68" s="112">
        <v>46</v>
      </c>
      <c r="W68" s="112">
        <v>36</v>
      </c>
      <c r="X68" s="112">
        <v>29</v>
      </c>
      <c r="Y68" s="112">
        <v>29</v>
      </c>
      <c r="Z68" s="112">
        <v>30</v>
      </c>
    </row>
    <row r="69" spans="1:26" x14ac:dyDescent="0.25">
      <c r="S69" s="115" t="s">
        <v>42</v>
      </c>
      <c r="T69" s="115"/>
      <c r="U69" s="112"/>
      <c r="V69" s="112">
        <v>30</v>
      </c>
      <c r="W69" s="112">
        <v>30</v>
      </c>
      <c r="X69" s="112">
        <v>33</v>
      </c>
      <c r="Y69" s="112">
        <v>28</v>
      </c>
      <c r="Z69" s="112">
        <v>55</v>
      </c>
    </row>
    <row r="70" spans="1:26" x14ac:dyDescent="0.25">
      <c r="S70" s="115" t="s">
        <v>43</v>
      </c>
      <c r="T70" s="115"/>
      <c r="U70" s="112"/>
      <c r="V70" s="112">
        <v>50</v>
      </c>
      <c r="W70" s="112">
        <v>57</v>
      </c>
      <c r="X70" s="112">
        <v>48</v>
      </c>
      <c r="Y70" s="112">
        <v>45</v>
      </c>
      <c r="Z70" s="112">
        <v>34</v>
      </c>
    </row>
    <row r="71" spans="1:26" x14ac:dyDescent="0.25">
      <c r="S71" s="115" t="s">
        <v>44</v>
      </c>
      <c r="T71" s="115"/>
      <c r="U71" s="112"/>
      <c r="V71" s="112">
        <v>32</v>
      </c>
      <c r="W71" s="112">
        <v>28</v>
      </c>
      <c r="X71" s="112">
        <v>38</v>
      </c>
      <c r="Y71" s="112">
        <v>46</v>
      </c>
      <c r="Z71" s="112">
        <v>61</v>
      </c>
    </row>
    <row r="72" spans="1:26" x14ac:dyDescent="0.25">
      <c r="S72" s="115" t="s">
        <v>45</v>
      </c>
      <c r="T72" s="115"/>
      <c r="U72" s="112"/>
      <c r="V72" s="112">
        <v>56</v>
      </c>
      <c r="W72" s="112">
        <v>48</v>
      </c>
      <c r="X72" s="112">
        <v>47</v>
      </c>
      <c r="Y72" s="112">
        <v>41</v>
      </c>
      <c r="Z72" s="112">
        <v>39</v>
      </c>
    </row>
    <row r="73" spans="1:26" x14ac:dyDescent="0.25">
      <c r="S73" s="115" t="s">
        <v>46</v>
      </c>
      <c r="T73" s="115"/>
      <c r="U73" s="112"/>
      <c r="V73" s="112">
        <v>58</v>
      </c>
      <c r="W73" s="112">
        <v>55</v>
      </c>
      <c r="X73" s="112">
        <v>50</v>
      </c>
      <c r="Y73" s="112">
        <v>52</v>
      </c>
      <c r="Z73" s="112">
        <v>73</v>
      </c>
    </row>
    <row r="74" spans="1:26" x14ac:dyDescent="0.25">
      <c r="S74" s="115" t="s">
        <v>47</v>
      </c>
      <c r="T74" s="115"/>
      <c r="U74" s="112"/>
      <c r="V74" s="112">
        <v>45</v>
      </c>
      <c r="W74" s="112">
        <v>47</v>
      </c>
      <c r="X74" s="112">
        <v>44</v>
      </c>
      <c r="Y74" s="112">
        <v>41</v>
      </c>
      <c r="Z74" s="112">
        <v>29</v>
      </c>
    </row>
    <row r="75" spans="1:26" x14ac:dyDescent="0.25">
      <c r="S75" s="115" t="s">
        <v>48</v>
      </c>
      <c r="T75" s="115"/>
      <c r="U75" s="112"/>
      <c r="V75" s="112">
        <v>24</v>
      </c>
      <c r="W75" s="112">
        <v>26</v>
      </c>
      <c r="X75" s="112">
        <v>34</v>
      </c>
      <c r="Y75" s="112">
        <v>35</v>
      </c>
      <c r="Z75" s="112">
        <v>33</v>
      </c>
    </row>
    <row r="76" spans="1:26" x14ac:dyDescent="0.25">
      <c r="S76" s="115" t="s">
        <v>49</v>
      </c>
      <c r="T76" s="115"/>
      <c r="U76" s="112"/>
      <c r="V76" s="112">
        <v>12</v>
      </c>
      <c r="W76" s="112">
        <v>12</v>
      </c>
      <c r="X76" s="112">
        <v>19</v>
      </c>
      <c r="Y76" s="112">
        <v>14</v>
      </c>
      <c r="Z76" s="112">
        <v>25</v>
      </c>
    </row>
    <row r="77" spans="1:26" x14ac:dyDescent="0.25">
      <c r="S77" s="115" t="s">
        <v>50</v>
      </c>
      <c r="T77" s="115"/>
      <c r="U77" s="112"/>
      <c r="V77" s="112">
        <v>5</v>
      </c>
      <c r="W77" s="112">
        <v>8</v>
      </c>
      <c r="X77" s="112">
        <v>6</v>
      </c>
      <c r="Y77" s="112">
        <v>8</v>
      </c>
      <c r="Z77" s="112">
        <v>10</v>
      </c>
    </row>
    <row r="78" spans="1:26" x14ac:dyDescent="0.25">
      <c r="S78" s="115" t="s">
        <v>51</v>
      </c>
      <c r="T78" s="115"/>
      <c r="U78" s="112"/>
      <c r="V78" s="112">
        <v>0</v>
      </c>
      <c r="W78" s="112">
        <v>0</v>
      </c>
      <c r="X78" s="112">
        <v>0</v>
      </c>
      <c r="Y78" s="112">
        <v>2</v>
      </c>
      <c r="Z78" s="112">
        <v>3</v>
      </c>
    </row>
    <row r="79" spans="1:26" x14ac:dyDescent="0.25">
      <c r="S79" s="115" t="s">
        <v>52</v>
      </c>
      <c r="T79" s="115"/>
      <c r="U79" s="112"/>
      <c r="V79" s="112">
        <v>0</v>
      </c>
      <c r="W79" s="112">
        <v>0</v>
      </c>
      <c r="X79" s="112">
        <v>0</v>
      </c>
      <c r="Y79" s="112">
        <v>1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432</v>
      </c>
      <c r="W80" s="112">
        <v>396</v>
      </c>
      <c r="X80" s="112">
        <v>416</v>
      </c>
      <c r="Y80" s="112">
        <v>408</v>
      </c>
      <c r="Z80" s="112">
        <v>482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Flinders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24</v>
      </c>
      <c r="W83" s="112">
        <v>23</v>
      </c>
      <c r="X83" s="112">
        <v>25</v>
      </c>
      <c r="Y83" s="112">
        <v>22</v>
      </c>
      <c r="Z83" s="112">
        <v>24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21</v>
      </c>
      <c r="W84" s="112">
        <v>20</v>
      </c>
      <c r="X84" s="112">
        <v>25</v>
      </c>
      <c r="Y84" s="112">
        <v>27</v>
      </c>
      <c r="Z84" s="112">
        <v>21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31</v>
      </c>
      <c r="W85" s="112">
        <v>35</v>
      </c>
      <c r="X85" s="112">
        <v>39</v>
      </c>
      <c r="Y85" s="112">
        <v>32</v>
      </c>
      <c r="Z85" s="112">
        <v>34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871</v>
      </c>
      <c r="D86" s="94">
        <f t="shared" ref="D86:D91" si="4">AD4</f>
        <v>6.4792176039119909E-2</v>
      </c>
      <c r="E86" s="95">
        <f t="shared" ref="E86:E91" si="5">AD4</f>
        <v>6.4792176039119909E-2</v>
      </c>
      <c r="F86" s="94">
        <f t="shared" ref="F86:F91" si="6">AF4</f>
        <v>4.8134777376654725E-2</v>
      </c>
      <c r="G86" s="95">
        <f t="shared" ref="G86:G91" si="7">AF4</f>
        <v>4.8134777376654725E-2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18</v>
      </c>
      <c r="W86" s="112">
        <v>10</v>
      </c>
      <c r="X86" s="112">
        <v>11</v>
      </c>
      <c r="Y86" s="112">
        <v>5</v>
      </c>
      <c r="Z86" s="112">
        <v>8</v>
      </c>
    </row>
    <row r="87" spans="1:30" ht="15" customHeight="1" x14ac:dyDescent="0.25">
      <c r="A87" s="96" t="s">
        <v>4</v>
      </c>
      <c r="B87" s="49"/>
      <c r="C87" s="97" t="str">
        <f t="shared" si="3"/>
        <v>392</v>
      </c>
      <c r="D87" s="94">
        <f t="shared" si="4"/>
        <v>-4.3902439024390283E-2</v>
      </c>
      <c r="E87" s="95">
        <f t="shared" si="5"/>
        <v>-4.3902439024390283E-2</v>
      </c>
      <c r="F87" s="94">
        <f t="shared" si="6"/>
        <v>-3.2098765432098775E-2</v>
      </c>
      <c r="G87" s="95">
        <f t="shared" si="7"/>
        <v>-3.2098765432098775E-2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7</v>
      </c>
      <c r="W87" s="112">
        <v>6</v>
      </c>
      <c r="X87" s="112">
        <v>8</v>
      </c>
      <c r="Y87" s="112">
        <v>6</v>
      </c>
      <c r="Z87" s="112">
        <v>3</v>
      </c>
    </row>
    <row r="88" spans="1:30" ht="15" customHeight="1" x14ac:dyDescent="0.25">
      <c r="A88" s="96" t="s">
        <v>5</v>
      </c>
      <c r="B88" s="49"/>
      <c r="C88" s="97" t="str">
        <f t="shared" si="3"/>
        <v>480</v>
      </c>
      <c r="D88" s="94">
        <f t="shared" si="4"/>
        <v>0.17647058823529416</v>
      </c>
      <c r="E88" s="95">
        <f t="shared" si="5"/>
        <v>0.17647058823529416</v>
      </c>
      <c r="F88" s="94">
        <f t="shared" si="6"/>
        <v>0.12149532710280364</v>
      </c>
      <c r="G88" s="95">
        <f t="shared" si="7"/>
        <v>0.12149532710280364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9</v>
      </c>
      <c r="W88" s="112">
        <v>9</v>
      </c>
      <c r="X88" s="112">
        <v>7</v>
      </c>
      <c r="Y88" s="112">
        <v>9</v>
      </c>
      <c r="Z88" s="112">
        <v>10</v>
      </c>
    </row>
    <row r="89" spans="1:30" ht="15" customHeight="1" x14ac:dyDescent="0.25">
      <c r="A89" s="49" t="s">
        <v>6</v>
      </c>
      <c r="B89" s="49"/>
      <c r="C89" s="97" t="str">
        <f t="shared" si="3"/>
        <v>567</v>
      </c>
      <c r="D89" s="94">
        <f t="shared" si="4"/>
        <v>4.0366972477064111E-2</v>
      </c>
      <c r="E89" s="95">
        <f t="shared" si="5"/>
        <v>4.0366972477064111E-2</v>
      </c>
      <c r="F89" s="94">
        <f t="shared" si="6"/>
        <v>8.0000000000000071E-2</v>
      </c>
      <c r="G89" s="95">
        <f t="shared" si="7"/>
        <v>8.0000000000000071E-2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13</v>
      </c>
      <c r="W89" s="112">
        <v>12</v>
      </c>
      <c r="X89" s="112">
        <v>18</v>
      </c>
      <c r="Y89" s="112">
        <v>9</v>
      </c>
      <c r="Z89" s="112">
        <v>17</v>
      </c>
    </row>
    <row r="90" spans="1:30" ht="15" customHeight="1" x14ac:dyDescent="0.25">
      <c r="A90" s="49" t="s">
        <v>96</v>
      </c>
      <c r="B90" s="49"/>
      <c r="C90" s="97" t="str">
        <f t="shared" si="3"/>
        <v>$28,425</v>
      </c>
      <c r="D90" s="94">
        <f t="shared" si="4"/>
        <v>-1.0776532591650678E-2</v>
      </c>
      <c r="E90" s="95">
        <f t="shared" si="5"/>
        <v>-1.0776532591650678E-2</v>
      </c>
      <c r="F90" s="94">
        <f t="shared" si="6"/>
        <v>0.16859891465219534</v>
      </c>
      <c r="G90" s="95">
        <f t="shared" si="7"/>
        <v>0.16859891465219534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47</v>
      </c>
      <c r="W90" s="112">
        <v>47</v>
      </c>
      <c r="X90" s="112">
        <v>56</v>
      </c>
      <c r="Y90" s="112">
        <v>44</v>
      </c>
      <c r="Z90" s="112">
        <v>40</v>
      </c>
    </row>
    <row r="91" spans="1:30" ht="15" customHeight="1" x14ac:dyDescent="0.25">
      <c r="A91" s="49" t="s">
        <v>7</v>
      </c>
      <c r="B91" s="49"/>
      <c r="C91" s="97" t="str">
        <f t="shared" si="3"/>
        <v>$31.6 mil</v>
      </c>
      <c r="D91" s="94">
        <f t="shared" si="4"/>
        <v>0.10675355370552975</v>
      </c>
      <c r="E91" s="95">
        <f t="shared" si="5"/>
        <v>0.10675355370552975</v>
      </c>
      <c r="F91" s="94">
        <f t="shared" si="6"/>
        <v>0.44196987197393867</v>
      </c>
      <c r="G91" s="95">
        <f t="shared" si="7"/>
        <v>0.44196987197393867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277</v>
      </c>
      <c r="W91" s="112">
        <v>272</v>
      </c>
      <c r="X91" s="112">
        <v>288</v>
      </c>
      <c r="Y91" s="112">
        <v>288</v>
      </c>
      <c r="Z91" s="112">
        <v>297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21</v>
      </c>
      <c r="W93" s="112">
        <v>22</v>
      </c>
      <c r="X93" s="112">
        <v>18</v>
      </c>
      <c r="Y93" s="112">
        <v>21</v>
      </c>
      <c r="Z93" s="112">
        <v>20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40</v>
      </c>
      <c r="W94" s="112">
        <v>42</v>
      </c>
      <c r="X94" s="112">
        <v>45</v>
      </c>
      <c r="Y94" s="112">
        <v>43</v>
      </c>
      <c r="Z94" s="112">
        <v>44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11</v>
      </c>
      <c r="W95" s="112">
        <v>8</v>
      </c>
      <c r="X95" s="112">
        <v>5</v>
      </c>
      <c r="Y95" s="112">
        <v>10</v>
      </c>
      <c r="Z95" s="112">
        <v>7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48</v>
      </c>
      <c r="W96" s="112">
        <v>41</v>
      </c>
      <c r="X96" s="112">
        <v>44</v>
      </c>
      <c r="Y96" s="112">
        <v>36</v>
      </c>
      <c r="Z96" s="112">
        <v>44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31</v>
      </c>
      <c r="W97" s="112">
        <v>30</v>
      </c>
      <c r="X97" s="112">
        <v>41</v>
      </c>
      <c r="Y97" s="112">
        <v>34</v>
      </c>
      <c r="Z97" s="112">
        <v>35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13</v>
      </c>
      <c r="W98" s="112">
        <v>15</v>
      </c>
      <c r="X98" s="112">
        <v>16</v>
      </c>
      <c r="Y98" s="112">
        <v>21</v>
      </c>
      <c r="Z98" s="112">
        <v>24</v>
      </c>
    </row>
    <row r="99" spans="1:32" ht="15" customHeight="1" x14ac:dyDescent="0.25">
      <c r="S99" s="115" t="s">
        <v>143</v>
      </c>
      <c r="T99" s="115"/>
      <c r="U99" s="112"/>
      <c r="V99" s="112">
        <v>0</v>
      </c>
      <c r="W99" s="112">
        <v>0</v>
      </c>
      <c r="X99" s="112">
        <v>0</v>
      </c>
      <c r="Y99" s="112">
        <v>0</v>
      </c>
      <c r="Z99" s="112">
        <v>0</v>
      </c>
    </row>
    <row r="100" spans="1:32" ht="15" customHeight="1" x14ac:dyDescent="0.25">
      <c r="S100" s="115" t="s">
        <v>58</v>
      </c>
      <c r="T100" s="115"/>
      <c r="U100" s="112"/>
      <c r="V100" s="112">
        <v>18</v>
      </c>
      <c r="W100" s="112">
        <v>17</v>
      </c>
      <c r="X100" s="112">
        <v>19</v>
      </c>
      <c r="Y100" s="112">
        <v>22</v>
      </c>
      <c r="Z100" s="112">
        <v>23</v>
      </c>
    </row>
    <row r="101" spans="1:32" x14ac:dyDescent="0.25">
      <c r="A101" s="18"/>
      <c r="S101" s="118" t="s">
        <v>53</v>
      </c>
      <c r="T101" s="118"/>
      <c r="U101" s="112"/>
      <c r="V101" s="112">
        <v>245</v>
      </c>
      <c r="W101" s="112">
        <v>250</v>
      </c>
      <c r="X101" s="112">
        <v>257</v>
      </c>
      <c r="Y101" s="112">
        <v>259</v>
      </c>
      <c r="Z101" s="112">
        <v>275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467</v>
      </c>
      <c r="W104" s="112">
        <v>449</v>
      </c>
      <c r="X104" s="112">
        <v>470</v>
      </c>
      <c r="Y104" s="112">
        <v>473</v>
      </c>
      <c r="Z104" s="112">
        <v>511</v>
      </c>
      <c r="AB104" s="109" t="str">
        <f>TEXT(Z104,"###,###")</f>
        <v>511</v>
      </c>
      <c r="AD104" s="130">
        <f>Z104/($Z$4)*100</f>
        <v>58.668197474167627</v>
      </c>
      <c r="AF104" s="109"/>
    </row>
    <row r="105" spans="1:32" x14ac:dyDescent="0.25">
      <c r="S105" s="115" t="s">
        <v>17</v>
      </c>
      <c r="T105" s="115"/>
      <c r="U105" s="112"/>
      <c r="V105" s="112">
        <v>202</v>
      </c>
      <c r="W105" s="112">
        <v>181</v>
      </c>
      <c r="X105" s="112">
        <v>174</v>
      </c>
      <c r="Y105" s="112">
        <v>188</v>
      </c>
      <c r="Z105" s="112">
        <v>204</v>
      </c>
      <c r="AB105" s="109" t="str">
        <f>TEXT(Z105,"###,###")</f>
        <v>204</v>
      </c>
      <c r="AD105" s="130">
        <f>Z105/($Z$4)*100</f>
        <v>23.421354764638348</v>
      </c>
      <c r="AF105" s="109"/>
    </row>
    <row r="106" spans="1:32" x14ac:dyDescent="0.25">
      <c r="S106" s="118" t="s">
        <v>53</v>
      </c>
      <c r="T106" s="118"/>
      <c r="U106" s="120"/>
      <c r="V106" s="120">
        <v>669</v>
      </c>
      <c r="W106" s="120">
        <v>630</v>
      </c>
      <c r="X106" s="120">
        <v>644</v>
      </c>
      <c r="Y106" s="120">
        <v>661</v>
      </c>
      <c r="Z106" s="120">
        <v>715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200</v>
      </c>
      <c r="W108" s="112">
        <v>184</v>
      </c>
      <c r="X108" s="112">
        <v>211</v>
      </c>
      <c r="Y108" s="112">
        <v>199</v>
      </c>
      <c r="Z108" s="112">
        <v>224</v>
      </c>
      <c r="AB108" s="109" t="str">
        <f>TEXT(Z108,"###,###")</f>
        <v>224</v>
      </c>
      <c r="AD108" s="130">
        <f>Z108/($Z$4)*100</f>
        <v>25.71756601607348</v>
      </c>
      <c r="AF108" s="109"/>
    </row>
    <row r="109" spans="1:32" x14ac:dyDescent="0.25">
      <c r="S109" s="115" t="s">
        <v>20</v>
      </c>
      <c r="T109" s="115"/>
      <c r="U109" s="112"/>
      <c r="V109" s="112">
        <v>103</v>
      </c>
      <c r="W109" s="112">
        <v>130</v>
      </c>
      <c r="X109" s="112">
        <v>109</v>
      </c>
      <c r="Y109" s="112">
        <v>148</v>
      </c>
      <c r="Z109" s="112">
        <v>105</v>
      </c>
      <c r="AB109" s="109" t="str">
        <f>TEXT(Z109,"###,###")</f>
        <v>105</v>
      </c>
      <c r="AD109" s="130">
        <f>Z109/($Z$4)*100</f>
        <v>12.055109070034444</v>
      </c>
      <c r="AF109" s="109"/>
    </row>
    <row r="110" spans="1:32" x14ac:dyDescent="0.25">
      <c r="S110" s="115" t="s">
        <v>21</v>
      </c>
      <c r="T110" s="115"/>
      <c r="U110" s="112"/>
      <c r="V110" s="112">
        <v>182</v>
      </c>
      <c r="W110" s="112">
        <v>144</v>
      </c>
      <c r="X110" s="112">
        <v>181</v>
      </c>
      <c r="Y110" s="112">
        <v>137</v>
      </c>
      <c r="Z110" s="112">
        <v>185</v>
      </c>
      <c r="AB110" s="109" t="str">
        <f>TEXT(Z110,"###,###")</f>
        <v>185</v>
      </c>
      <c r="AD110" s="130">
        <f>Z110/($Z$4)*100</f>
        <v>21.239954075774971</v>
      </c>
      <c r="AF110" s="109"/>
    </row>
    <row r="111" spans="1:32" x14ac:dyDescent="0.25">
      <c r="S111" s="115" t="s">
        <v>22</v>
      </c>
      <c r="T111" s="115"/>
      <c r="U111" s="112"/>
      <c r="V111" s="112">
        <v>183</v>
      </c>
      <c r="W111" s="112">
        <v>162</v>
      </c>
      <c r="X111" s="112">
        <v>153</v>
      </c>
      <c r="Y111" s="112">
        <v>177</v>
      </c>
      <c r="Z111" s="112">
        <v>207</v>
      </c>
      <c r="AB111" s="109" t="str">
        <f>TEXT(Z111,"###,###")</f>
        <v>207</v>
      </c>
      <c r="AD111" s="130">
        <f>Z111/($Z$4)*100</f>
        <v>23.765786452353616</v>
      </c>
      <c r="AF111" s="109"/>
    </row>
    <row r="112" spans="1:32" x14ac:dyDescent="0.25">
      <c r="S112" s="118" t="s">
        <v>53</v>
      </c>
      <c r="T112" s="118"/>
      <c r="U112" s="112"/>
      <c r="V112" s="112">
        <v>834</v>
      </c>
      <c r="W112" s="112">
        <v>783</v>
      </c>
      <c r="X112" s="112">
        <v>825</v>
      </c>
      <c r="Y112" s="112">
        <v>818</v>
      </c>
      <c r="Z112" s="112">
        <v>875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48.89</v>
      </c>
      <c r="W118" s="131">
        <v>48.39</v>
      </c>
      <c r="X118" s="131">
        <v>50.26</v>
      </c>
      <c r="Y118" s="131">
        <v>51</v>
      </c>
      <c r="Z118" s="131">
        <v>50.92</v>
      </c>
      <c r="AB118" s="109" t="str">
        <f>TEXT(Z118,"##.0")</f>
        <v>50.9</v>
      </c>
    </row>
    <row r="120" spans="19:32" x14ac:dyDescent="0.25">
      <c r="S120" s="101" t="s">
        <v>98</v>
      </c>
      <c r="T120" s="112"/>
      <c r="U120" s="112"/>
      <c r="V120" s="112">
        <v>319</v>
      </c>
      <c r="W120" s="112">
        <v>321</v>
      </c>
      <c r="X120" s="112">
        <v>329</v>
      </c>
      <c r="Y120" s="112">
        <v>316</v>
      </c>
      <c r="Z120" s="112">
        <v>349</v>
      </c>
      <c r="AB120" s="109" t="str">
        <f>TEXT(Z120,"###,###")</f>
        <v>349</v>
      </c>
    </row>
    <row r="121" spans="19:32" x14ac:dyDescent="0.25">
      <c r="S121" s="101" t="s">
        <v>99</v>
      </c>
      <c r="T121" s="112"/>
      <c r="U121" s="112"/>
      <c r="V121" s="112">
        <v>110</v>
      </c>
      <c r="W121" s="112">
        <v>107</v>
      </c>
      <c r="X121" s="112">
        <v>123</v>
      </c>
      <c r="Y121" s="112">
        <v>132</v>
      </c>
      <c r="Z121" s="112">
        <v>138</v>
      </c>
      <c r="AB121" s="109" t="str">
        <f>TEXT(Z121,"###,###")</f>
        <v>138</v>
      </c>
    </row>
    <row r="122" spans="19:32" x14ac:dyDescent="0.25">
      <c r="S122" s="101" t="s">
        <v>100</v>
      </c>
      <c r="T122" s="112"/>
      <c r="U122" s="112"/>
      <c r="V122" s="112">
        <v>100</v>
      </c>
      <c r="W122" s="112">
        <v>90</v>
      </c>
      <c r="X122" s="112">
        <v>91</v>
      </c>
      <c r="Y122" s="112">
        <v>93</v>
      </c>
      <c r="Z122" s="112">
        <v>89</v>
      </c>
      <c r="AB122" s="109" t="str">
        <f>TEXT(Z122,"###,###")</f>
        <v>89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419</v>
      </c>
      <c r="W124" s="112">
        <v>411</v>
      </c>
      <c r="X124" s="112">
        <v>420</v>
      </c>
      <c r="Y124" s="112">
        <v>409</v>
      </c>
      <c r="Z124" s="112">
        <v>438</v>
      </c>
      <c r="AB124" s="109" t="str">
        <f>TEXT(Z124,"###,###")</f>
        <v>438</v>
      </c>
      <c r="AD124" s="127">
        <f>Z124/$Z$7*100</f>
        <v>77.24867724867724</v>
      </c>
    </row>
    <row r="125" spans="19:32" x14ac:dyDescent="0.25">
      <c r="S125" s="101" t="s">
        <v>102</v>
      </c>
      <c r="T125" s="112"/>
      <c r="U125" s="112"/>
      <c r="V125" s="112">
        <v>210</v>
      </c>
      <c r="W125" s="112">
        <v>197</v>
      </c>
      <c r="X125" s="112">
        <v>214</v>
      </c>
      <c r="Y125" s="112">
        <v>225</v>
      </c>
      <c r="Z125" s="112">
        <v>227</v>
      </c>
      <c r="AB125" s="109" t="str">
        <f>TEXT(Z125,"###,###")</f>
        <v>227</v>
      </c>
      <c r="AD125" s="127">
        <f>Z125/$Z$7*100</f>
        <v>40.035273368606703</v>
      </c>
    </row>
    <row r="127" spans="19:32" x14ac:dyDescent="0.25">
      <c r="S127" s="101" t="s">
        <v>103</v>
      </c>
      <c r="T127" s="112"/>
      <c r="U127" s="112"/>
      <c r="V127" s="112">
        <v>275</v>
      </c>
      <c r="W127" s="112">
        <v>269</v>
      </c>
      <c r="X127" s="112">
        <v>290</v>
      </c>
      <c r="Y127" s="112">
        <v>284</v>
      </c>
      <c r="Z127" s="112">
        <v>295</v>
      </c>
      <c r="AB127" s="109" t="str">
        <f>TEXT(Z127,"###,###")</f>
        <v>295</v>
      </c>
      <c r="AD127" s="127">
        <f>Z127/$Z$7*100</f>
        <v>52.028218694885368</v>
      </c>
    </row>
    <row r="128" spans="19:32" x14ac:dyDescent="0.25">
      <c r="S128" s="101" t="s">
        <v>104</v>
      </c>
      <c r="T128" s="112"/>
      <c r="U128" s="112"/>
      <c r="V128" s="112">
        <v>245</v>
      </c>
      <c r="W128" s="112">
        <v>248</v>
      </c>
      <c r="X128" s="112">
        <v>255</v>
      </c>
      <c r="Y128" s="112">
        <v>258</v>
      </c>
      <c r="Z128" s="112">
        <v>275</v>
      </c>
      <c r="AB128" s="109" t="str">
        <f>TEXT(Z128,"###,###")</f>
        <v>275</v>
      </c>
      <c r="AD128" s="127">
        <f>Z128/$Z$7*100</f>
        <v>48.500881834215164</v>
      </c>
    </row>
    <row r="130" spans="19:20" x14ac:dyDescent="0.25">
      <c r="S130" s="101" t="s">
        <v>180</v>
      </c>
      <c r="T130" s="127">
        <v>61.552028218694886</v>
      </c>
    </row>
    <row r="131" spans="19:20" x14ac:dyDescent="0.25">
      <c r="S131" s="101" t="s">
        <v>181</v>
      </c>
      <c r="T131" s="127">
        <v>24.338624338624339</v>
      </c>
    </row>
    <row r="132" spans="19:20" x14ac:dyDescent="0.25">
      <c r="S132" s="101" t="s">
        <v>182</v>
      </c>
      <c r="T132" s="127">
        <v>15.696649029982362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92B121-6AC6-4B35-8D0F-A0ED27C223F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11EFFBB2-910C-47D6-88DD-3FB58DD20BD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C6BC1122-8916-4EBA-922E-173299F689D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ADAA651F-51F1-4E7A-A1AE-E0BC538C17D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49B7-E9C7-494D-8FA6-91570D315456}">
  <sheetPr codeName="Sheet76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118</v>
      </c>
      <c r="T1" s="99"/>
      <c r="U1" s="99"/>
      <c r="V1" s="99"/>
      <c r="W1" s="99"/>
      <c r="X1" s="99"/>
      <c r="Y1" s="100" t="s">
        <v>158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118</v>
      </c>
      <c r="Y3" s="105" t="s">
        <v>158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12.12 George Town,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4332</v>
      </c>
      <c r="W4" s="108">
        <v>4369</v>
      </c>
      <c r="X4" s="108">
        <v>4148</v>
      </c>
      <c r="Y4" s="108">
        <v>4683</v>
      </c>
      <c r="Z4" s="108">
        <v>5352</v>
      </c>
      <c r="AB4" s="109" t="str">
        <f>TEXT(Z4,"###,###")</f>
        <v>5,352</v>
      </c>
      <c r="AD4" s="110">
        <f>Z4/Y4-1</f>
        <v>0.14285714285714279</v>
      </c>
      <c r="AF4" s="110">
        <f>Z4/V4-1</f>
        <v>0.23545706371191133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2401</v>
      </c>
      <c r="W5" s="108">
        <v>2405</v>
      </c>
      <c r="X5" s="108">
        <v>2236</v>
      </c>
      <c r="Y5" s="108">
        <v>2585</v>
      </c>
      <c r="Z5" s="108">
        <v>2885</v>
      </c>
      <c r="AB5" s="109" t="str">
        <f>TEXT(Z5,"###,###")</f>
        <v>2,885</v>
      </c>
      <c r="AD5" s="110">
        <f t="shared" ref="AD5:AD9" si="0">Z5/Y5-1</f>
        <v>0.11605415860735002</v>
      </c>
      <c r="AF5" s="110">
        <f t="shared" ref="AF5:AF9" si="1">Z5/V5-1</f>
        <v>0.2015826738858808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1934</v>
      </c>
      <c r="W6" s="108">
        <v>1967</v>
      </c>
      <c r="X6" s="108">
        <v>1912</v>
      </c>
      <c r="Y6" s="108">
        <v>2096</v>
      </c>
      <c r="Z6" s="108">
        <v>2460</v>
      </c>
      <c r="AB6" s="109" t="str">
        <f>TEXT(Z6,"###,###")</f>
        <v>2,460</v>
      </c>
      <c r="AD6" s="110">
        <f t="shared" si="0"/>
        <v>0.17366412213740468</v>
      </c>
      <c r="AF6" s="110">
        <f t="shared" si="1"/>
        <v>0.27197518097207851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3183</v>
      </c>
      <c r="W7" s="108">
        <v>3213</v>
      </c>
      <c r="X7" s="108">
        <v>3119</v>
      </c>
      <c r="Y7" s="108">
        <v>3431</v>
      </c>
      <c r="Z7" s="108">
        <v>3786</v>
      </c>
      <c r="AB7" s="109" t="str">
        <f>TEXT(Z7,"###,###")</f>
        <v>3,786</v>
      </c>
      <c r="AD7" s="110">
        <f t="shared" si="0"/>
        <v>0.10346837656659869</v>
      </c>
      <c r="AF7" s="110">
        <f t="shared" si="1"/>
        <v>0.18944392082940631</v>
      </c>
    </row>
    <row r="8" spans="1:32" ht="17.25" customHeight="1" x14ac:dyDescent="0.25">
      <c r="A8" s="62" t="s">
        <v>12</v>
      </c>
      <c r="B8" s="63"/>
      <c r="C8" s="29"/>
      <c r="D8" s="64" t="str">
        <f>AB4</f>
        <v>5,352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3,786</v>
      </c>
      <c r="P8" s="65"/>
      <c r="S8" s="107" t="s">
        <v>83</v>
      </c>
      <c r="T8" s="108"/>
      <c r="U8" s="108"/>
      <c r="V8" s="108">
        <v>35454</v>
      </c>
      <c r="W8" s="108">
        <v>36713.050000000003</v>
      </c>
      <c r="X8" s="108">
        <v>39963.17</v>
      </c>
      <c r="Y8" s="108">
        <v>38575.019999999997</v>
      </c>
      <c r="Z8" s="108">
        <v>43252</v>
      </c>
      <c r="AB8" s="109" t="str">
        <f>TEXT(Z8,"$###,###")</f>
        <v>$43,252</v>
      </c>
      <c r="AD8" s="110">
        <f t="shared" si="0"/>
        <v>0.12124374789695525</v>
      </c>
      <c r="AF8" s="110">
        <f t="shared" si="1"/>
        <v>0.21994697354318271</v>
      </c>
    </row>
    <row r="9" spans="1:32" x14ac:dyDescent="0.25">
      <c r="A9" s="30" t="s">
        <v>14</v>
      </c>
      <c r="B9" s="69"/>
      <c r="C9" s="70"/>
      <c r="D9" s="71">
        <f>AD104</f>
        <v>79.988789237668158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55.309033280507137</v>
      </c>
      <c r="P9" s="72" t="s">
        <v>84</v>
      </c>
      <c r="S9" s="107" t="s">
        <v>7</v>
      </c>
      <c r="T9" s="108"/>
      <c r="U9" s="108"/>
      <c r="V9" s="108">
        <v>148399177</v>
      </c>
      <c r="W9" s="108">
        <v>153693772</v>
      </c>
      <c r="X9" s="108">
        <v>160082160</v>
      </c>
      <c r="Y9" s="108">
        <v>174900437</v>
      </c>
      <c r="Z9" s="108">
        <v>198861796</v>
      </c>
      <c r="AB9" s="109" t="str">
        <f>TEXT(Z9/1000000,"$#,###.0")&amp;" mil"</f>
        <v>$198.9 mil</v>
      </c>
      <c r="AD9" s="110">
        <f t="shared" si="0"/>
        <v>0.13699999503145888</v>
      </c>
      <c r="AF9" s="110">
        <f t="shared" si="1"/>
        <v>0.34004648826320638</v>
      </c>
    </row>
    <row r="10" spans="1:32" x14ac:dyDescent="0.25">
      <c r="A10" s="30" t="s">
        <v>17</v>
      </c>
      <c r="B10" s="69"/>
      <c r="C10" s="70"/>
      <c r="D10" s="71">
        <f>AD105</f>
        <v>14.14424514200299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44.743792921288957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88.642366613840466</v>
      </c>
      <c r="P11" s="72" t="s">
        <v>84</v>
      </c>
      <c r="S11" s="107" t="s">
        <v>29</v>
      </c>
      <c r="T11" s="112"/>
      <c r="U11" s="112"/>
      <c r="V11" s="112">
        <v>3971</v>
      </c>
      <c r="W11" s="112">
        <v>3994</v>
      </c>
      <c r="X11" s="112">
        <v>3756</v>
      </c>
      <c r="Y11" s="112">
        <v>4277</v>
      </c>
      <c r="Z11" s="112">
        <v>4926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5.7052297939778134</v>
      </c>
      <c r="P12" s="72" t="s">
        <v>84</v>
      </c>
      <c r="S12" s="107" t="s">
        <v>30</v>
      </c>
      <c r="T12" s="112"/>
      <c r="U12" s="112"/>
      <c r="V12" s="112">
        <v>361</v>
      </c>
      <c r="W12" s="112">
        <v>379</v>
      </c>
      <c r="X12" s="112">
        <v>392</v>
      </c>
      <c r="Y12" s="112">
        <v>406</v>
      </c>
      <c r="Z12" s="112">
        <v>426</v>
      </c>
    </row>
    <row r="13" spans="1:32" ht="15" customHeight="1" x14ac:dyDescent="0.25">
      <c r="A13" s="30" t="s">
        <v>19</v>
      </c>
      <c r="B13" s="70"/>
      <c r="C13" s="70"/>
      <c r="D13" s="71">
        <f>AD108</f>
        <v>10.986547085201794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5.6788166930797672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14.686098654708521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42.2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22.982062780269057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17.359089706271501</v>
      </c>
      <c r="P15" s="72" t="s">
        <v>84</v>
      </c>
      <c r="S15" s="115" t="s">
        <v>60</v>
      </c>
      <c r="T15" s="115"/>
      <c r="U15" s="116"/>
      <c r="V15" s="116">
        <v>468</v>
      </c>
      <c r="W15" s="116">
        <v>512</v>
      </c>
      <c r="X15" s="116">
        <v>396</v>
      </c>
      <c r="Y15" s="112">
        <v>674</v>
      </c>
      <c r="Z15" s="112">
        <v>746</v>
      </c>
      <c r="AB15" s="117">
        <f t="shared" ref="AB15:AB34" si="2">IF(Z15="np",0,Z15/$Z$34)</f>
        <v>0.1394392523364486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45.366218236173395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82.640910293728496</v>
      </c>
      <c r="P16" s="37" t="s">
        <v>84</v>
      </c>
      <c r="S16" s="115" t="s">
        <v>61</v>
      </c>
      <c r="T16" s="115"/>
      <c r="U16" s="116"/>
      <c r="V16" s="116">
        <v>133</v>
      </c>
      <c r="W16" s="116">
        <v>136</v>
      </c>
      <c r="X16" s="116">
        <v>138</v>
      </c>
      <c r="Y16" s="112">
        <v>131</v>
      </c>
      <c r="Z16" s="112">
        <v>122</v>
      </c>
      <c r="AB16" s="117">
        <f t="shared" si="2"/>
        <v>2.2803738317757009E-2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587</v>
      </c>
      <c r="W17" s="116">
        <v>554</v>
      </c>
      <c r="X17" s="116">
        <v>530</v>
      </c>
      <c r="Y17" s="112">
        <v>534</v>
      </c>
      <c r="Z17" s="112">
        <v>574</v>
      </c>
      <c r="AB17" s="117">
        <f t="shared" si="2"/>
        <v>0.10728971962616822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45</v>
      </c>
      <c r="W18" s="116">
        <v>42</v>
      </c>
      <c r="X18" s="116">
        <v>46</v>
      </c>
      <c r="Y18" s="112">
        <v>44</v>
      </c>
      <c r="Z18" s="112">
        <v>51</v>
      </c>
      <c r="AB18" s="117">
        <f t="shared" si="2"/>
        <v>9.5327102803738316E-3</v>
      </c>
    </row>
    <row r="19" spans="1:28" x14ac:dyDescent="0.25">
      <c r="A19" s="61" t="str">
        <f>$S$1&amp;" ("&amp;$V$2&amp;" to "&amp;$Z$2&amp;")"</f>
        <v>George Town (2017-18 to 2021-22)</v>
      </c>
      <c r="B19" s="61"/>
      <c r="C19" s="61"/>
      <c r="D19" s="61"/>
      <c r="E19" s="61"/>
      <c r="F19" s="61"/>
      <c r="G19" s="61" t="str">
        <f>$S$1&amp;" ("&amp;$V$2&amp;" to "&amp;$Z$2&amp;")"</f>
        <v>George Town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248</v>
      </c>
      <c r="W19" s="116">
        <v>253</v>
      </c>
      <c r="X19" s="116">
        <v>274</v>
      </c>
      <c r="Y19" s="112">
        <v>286</v>
      </c>
      <c r="Z19" s="112">
        <v>354</v>
      </c>
      <c r="AB19" s="117">
        <f t="shared" si="2"/>
        <v>6.6168224299065423E-2</v>
      </c>
    </row>
    <row r="20" spans="1:28" x14ac:dyDescent="0.25">
      <c r="S20" s="115" t="s">
        <v>65</v>
      </c>
      <c r="T20" s="115"/>
      <c r="U20" s="116"/>
      <c r="V20" s="116">
        <v>94</v>
      </c>
      <c r="W20" s="116">
        <v>85</v>
      </c>
      <c r="X20" s="116">
        <v>71</v>
      </c>
      <c r="Y20" s="112">
        <v>79</v>
      </c>
      <c r="Z20" s="112">
        <v>99</v>
      </c>
      <c r="AB20" s="117">
        <f t="shared" si="2"/>
        <v>1.8504672897196262E-2</v>
      </c>
    </row>
    <row r="21" spans="1:28" x14ac:dyDescent="0.25">
      <c r="S21" s="115" t="s">
        <v>66</v>
      </c>
      <c r="T21" s="115"/>
      <c r="U21" s="116"/>
      <c r="V21" s="116">
        <v>319</v>
      </c>
      <c r="W21" s="116">
        <v>288</v>
      </c>
      <c r="X21" s="116">
        <v>291</v>
      </c>
      <c r="Y21" s="112">
        <v>328</v>
      </c>
      <c r="Z21" s="112">
        <v>381</v>
      </c>
      <c r="AB21" s="117">
        <f t="shared" si="2"/>
        <v>7.1214953271028031E-2</v>
      </c>
    </row>
    <row r="22" spans="1:28" x14ac:dyDescent="0.25">
      <c r="S22" s="115" t="s">
        <v>67</v>
      </c>
      <c r="T22" s="115"/>
      <c r="U22" s="116"/>
      <c r="V22" s="116">
        <v>261</v>
      </c>
      <c r="W22" s="116">
        <v>337</v>
      </c>
      <c r="X22" s="116">
        <v>297</v>
      </c>
      <c r="Y22" s="112">
        <v>340</v>
      </c>
      <c r="Z22" s="112">
        <v>386</v>
      </c>
      <c r="AB22" s="117">
        <f t="shared" si="2"/>
        <v>7.2149532710280379E-2</v>
      </c>
    </row>
    <row r="23" spans="1:28" x14ac:dyDescent="0.25">
      <c r="S23" s="115" t="s">
        <v>68</v>
      </c>
      <c r="T23" s="115"/>
      <c r="U23" s="116"/>
      <c r="V23" s="116">
        <v>245</v>
      </c>
      <c r="W23" s="116">
        <v>229</v>
      </c>
      <c r="X23" s="116">
        <v>194</v>
      </c>
      <c r="Y23" s="112">
        <v>199</v>
      </c>
      <c r="Z23" s="112">
        <v>232</v>
      </c>
      <c r="AB23" s="117">
        <f t="shared" si="2"/>
        <v>4.3364485981308411E-2</v>
      </c>
    </row>
    <row r="24" spans="1:28" x14ac:dyDescent="0.25">
      <c r="S24" s="115" t="s">
        <v>69</v>
      </c>
      <c r="T24" s="115"/>
      <c r="U24" s="116"/>
      <c r="V24" s="116">
        <v>10</v>
      </c>
      <c r="W24" s="116">
        <v>9</v>
      </c>
      <c r="X24" s="116">
        <v>13</v>
      </c>
      <c r="Y24" s="112">
        <v>8</v>
      </c>
      <c r="Z24" s="112">
        <v>23</v>
      </c>
      <c r="AB24" s="117">
        <f t="shared" si="2"/>
        <v>4.299065420560748E-3</v>
      </c>
    </row>
    <row r="25" spans="1:28" x14ac:dyDescent="0.25">
      <c r="S25" s="115" t="s">
        <v>70</v>
      </c>
      <c r="T25" s="115"/>
      <c r="U25" s="116"/>
      <c r="V25" s="116">
        <v>92</v>
      </c>
      <c r="W25" s="116">
        <v>108</v>
      </c>
      <c r="X25" s="116">
        <v>114</v>
      </c>
      <c r="Y25" s="112">
        <v>124</v>
      </c>
      <c r="Z25" s="112">
        <v>131</v>
      </c>
      <c r="AB25" s="117">
        <f t="shared" si="2"/>
        <v>2.4485981308411214E-2</v>
      </c>
    </row>
    <row r="26" spans="1:28" x14ac:dyDescent="0.25">
      <c r="S26" s="115" t="s">
        <v>71</v>
      </c>
      <c r="T26" s="115"/>
      <c r="U26" s="116"/>
      <c r="V26" s="116">
        <v>47</v>
      </c>
      <c r="W26" s="116">
        <v>49</v>
      </c>
      <c r="X26" s="116">
        <v>51</v>
      </c>
      <c r="Y26" s="112">
        <v>41</v>
      </c>
      <c r="Z26" s="112">
        <v>44</v>
      </c>
      <c r="AB26" s="117">
        <f t="shared" si="2"/>
        <v>8.2242990654205605E-3</v>
      </c>
    </row>
    <row r="27" spans="1:28" x14ac:dyDescent="0.25">
      <c r="S27" s="115" t="s">
        <v>72</v>
      </c>
      <c r="T27" s="115"/>
      <c r="U27" s="116"/>
      <c r="V27" s="116">
        <v>187</v>
      </c>
      <c r="W27" s="116">
        <v>174</v>
      </c>
      <c r="X27" s="116">
        <v>114</v>
      </c>
      <c r="Y27" s="112">
        <v>175</v>
      </c>
      <c r="Z27" s="112">
        <v>220</v>
      </c>
      <c r="AB27" s="117">
        <f t="shared" si="2"/>
        <v>4.1121495327102804E-2</v>
      </c>
    </row>
    <row r="28" spans="1:28" x14ac:dyDescent="0.25">
      <c r="S28" s="115" t="s">
        <v>73</v>
      </c>
      <c r="T28" s="115"/>
      <c r="U28" s="116"/>
      <c r="V28" s="116">
        <v>304</v>
      </c>
      <c r="W28" s="116">
        <v>284</v>
      </c>
      <c r="X28" s="116">
        <v>281</v>
      </c>
      <c r="Y28" s="112">
        <v>347</v>
      </c>
      <c r="Z28" s="112">
        <v>413</v>
      </c>
      <c r="AB28" s="117">
        <f t="shared" si="2"/>
        <v>7.7196261682242986E-2</v>
      </c>
    </row>
    <row r="29" spans="1:28" x14ac:dyDescent="0.25">
      <c r="S29" s="115" t="s">
        <v>74</v>
      </c>
      <c r="T29" s="115"/>
      <c r="U29" s="116"/>
      <c r="V29" s="116">
        <v>186</v>
      </c>
      <c r="W29" s="116">
        <v>201</v>
      </c>
      <c r="X29" s="116">
        <v>174</v>
      </c>
      <c r="Y29" s="112">
        <v>206</v>
      </c>
      <c r="Z29" s="112">
        <v>259</v>
      </c>
      <c r="AB29" s="117">
        <f t="shared" si="2"/>
        <v>4.8411214953271026E-2</v>
      </c>
    </row>
    <row r="30" spans="1:28" x14ac:dyDescent="0.25">
      <c r="S30" s="115" t="s">
        <v>75</v>
      </c>
      <c r="T30" s="115"/>
      <c r="U30" s="116"/>
      <c r="V30" s="116">
        <v>277</v>
      </c>
      <c r="W30" s="116">
        <v>276</v>
      </c>
      <c r="X30" s="116">
        <v>307</v>
      </c>
      <c r="Y30" s="112">
        <v>296</v>
      </c>
      <c r="Z30" s="112">
        <v>349</v>
      </c>
      <c r="AB30" s="117">
        <f t="shared" si="2"/>
        <v>6.5233644859813089E-2</v>
      </c>
    </row>
    <row r="31" spans="1:28" x14ac:dyDescent="0.25">
      <c r="S31" s="115" t="s">
        <v>76</v>
      </c>
      <c r="T31" s="115"/>
      <c r="U31" s="116"/>
      <c r="V31" s="116">
        <v>425</v>
      </c>
      <c r="W31" s="116">
        <v>462</v>
      </c>
      <c r="X31" s="116">
        <v>474</v>
      </c>
      <c r="Y31" s="112">
        <v>486</v>
      </c>
      <c r="Z31" s="112">
        <v>560</v>
      </c>
      <c r="AB31" s="117">
        <f t="shared" si="2"/>
        <v>0.10467289719626169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81</v>
      </c>
      <c r="W32" s="116">
        <v>68</v>
      </c>
      <c r="X32" s="116">
        <v>60</v>
      </c>
      <c r="Y32" s="112">
        <v>53</v>
      </c>
      <c r="Z32" s="112">
        <v>74</v>
      </c>
      <c r="AB32" s="117">
        <f t="shared" si="2"/>
        <v>1.3831775700934579E-2</v>
      </c>
    </row>
    <row r="33" spans="19:32" x14ac:dyDescent="0.25">
      <c r="S33" s="115" t="s">
        <v>78</v>
      </c>
      <c r="T33" s="115"/>
      <c r="U33" s="116"/>
      <c r="V33" s="116">
        <v>96</v>
      </c>
      <c r="W33" s="116">
        <v>105</v>
      </c>
      <c r="X33" s="116">
        <v>121</v>
      </c>
      <c r="Y33" s="112">
        <v>144</v>
      </c>
      <c r="Z33" s="112">
        <v>148</v>
      </c>
      <c r="AB33" s="117">
        <f t="shared" si="2"/>
        <v>2.7663551401869158E-2</v>
      </c>
    </row>
    <row r="34" spans="19:32" x14ac:dyDescent="0.25">
      <c r="S34" s="118" t="s">
        <v>53</v>
      </c>
      <c r="T34" s="118"/>
      <c r="U34" s="119"/>
      <c r="V34" s="119">
        <v>4336</v>
      </c>
      <c r="W34" s="119">
        <v>4373</v>
      </c>
      <c r="X34" s="119">
        <v>4151</v>
      </c>
      <c r="Y34" s="120">
        <v>4683</v>
      </c>
      <c r="Z34" s="120">
        <v>5350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2625</v>
      </c>
      <c r="W37" s="112">
        <v>2695</v>
      </c>
      <c r="X37" s="112">
        <v>2617</v>
      </c>
      <c r="Y37" s="112">
        <v>2791</v>
      </c>
      <c r="Z37" s="112">
        <v>3123</v>
      </c>
      <c r="AB37" s="132">
        <f>Z37/Z40*100</f>
        <v>82.640910293728496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559</v>
      </c>
      <c r="W38" s="112">
        <v>517</v>
      </c>
      <c r="X38" s="112">
        <v>503</v>
      </c>
      <c r="Y38" s="112">
        <v>642</v>
      </c>
      <c r="Z38" s="112">
        <v>656</v>
      </c>
      <c r="AB38" s="132">
        <f>Z38/Z40*100</f>
        <v>17.359089706271501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3184</v>
      </c>
      <c r="W40" s="112">
        <v>3212</v>
      </c>
      <c r="X40" s="112">
        <v>3120</v>
      </c>
      <c r="Y40" s="112">
        <v>3433</v>
      </c>
      <c r="Z40" s="112">
        <v>3779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0</v>
      </c>
      <c r="X44" s="112">
        <v>0</v>
      </c>
      <c r="Y44" s="112">
        <v>4</v>
      </c>
      <c r="Z44" s="112">
        <v>0</v>
      </c>
    </row>
    <row r="45" spans="19:32" x14ac:dyDescent="0.25">
      <c r="S45" s="115" t="s">
        <v>37</v>
      </c>
      <c r="T45" s="115"/>
      <c r="U45" s="112"/>
      <c r="V45" s="112">
        <v>17</v>
      </c>
      <c r="W45" s="112">
        <v>33</v>
      </c>
      <c r="X45" s="112">
        <v>41</v>
      </c>
      <c r="Y45" s="112">
        <v>43</v>
      </c>
      <c r="Z45" s="112">
        <v>63</v>
      </c>
    </row>
    <row r="46" spans="19:32" x14ac:dyDescent="0.25">
      <c r="S46" s="115" t="s">
        <v>38</v>
      </c>
      <c r="T46" s="115"/>
      <c r="U46" s="112"/>
      <c r="V46" s="112">
        <v>103</v>
      </c>
      <c r="W46" s="112">
        <v>90</v>
      </c>
      <c r="X46" s="112">
        <v>80</v>
      </c>
      <c r="Y46" s="112">
        <v>100</v>
      </c>
      <c r="Z46" s="112">
        <v>155</v>
      </c>
    </row>
    <row r="47" spans="19:32" x14ac:dyDescent="0.25">
      <c r="S47" s="115" t="s">
        <v>39</v>
      </c>
      <c r="T47" s="115"/>
      <c r="U47" s="112"/>
      <c r="V47" s="112">
        <v>236</v>
      </c>
      <c r="W47" s="112">
        <v>198</v>
      </c>
      <c r="X47" s="112">
        <v>161</v>
      </c>
      <c r="Y47" s="112">
        <v>241</v>
      </c>
      <c r="Z47" s="112">
        <v>215</v>
      </c>
    </row>
    <row r="48" spans="19:32" x14ac:dyDescent="0.25">
      <c r="S48" s="115" t="s">
        <v>40</v>
      </c>
      <c r="T48" s="115"/>
      <c r="U48" s="112"/>
      <c r="V48" s="112">
        <v>262</v>
      </c>
      <c r="W48" s="112">
        <v>305</v>
      </c>
      <c r="X48" s="112">
        <v>289</v>
      </c>
      <c r="Y48" s="112">
        <v>335</v>
      </c>
      <c r="Z48" s="112">
        <v>404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236</v>
      </c>
      <c r="W49" s="112">
        <v>239</v>
      </c>
      <c r="X49" s="112">
        <v>217</v>
      </c>
      <c r="Y49" s="112">
        <v>287</v>
      </c>
      <c r="Z49" s="112">
        <v>341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George Town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195</v>
      </c>
      <c r="W50" s="112">
        <v>216</v>
      </c>
      <c r="X50" s="112">
        <v>167</v>
      </c>
      <c r="Y50" s="112">
        <v>213</v>
      </c>
      <c r="Z50" s="112">
        <v>262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199</v>
      </c>
      <c r="W51" s="112">
        <v>205</v>
      </c>
      <c r="X51" s="112">
        <v>218</v>
      </c>
      <c r="Y51" s="112">
        <v>223</v>
      </c>
      <c r="Z51" s="112">
        <v>238</v>
      </c>
    </row>
    <row r="52" spans="1:26" ht="15" customHeight="1" x14ac:dyDescent="0.25">
      <c r="S52" s="115" t="s">
        <v>44</v>
      </c>
      <c r="T52" s="115"/>
      <c r="U52" s="112"/>
      <c r="V52" s="112">
        <v>207</v>
      </c>
      <c r="W52" s="112">
        <v>187</v>
      </c>
      <c r="X52" s="112">
        <v>184</v>
      </c>
      <c r="Y52" s="112">
        <v>187</v>
      </c>
      <c r="Z52" s="112">
        <v>193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268</v>
      </c>
      <c r="W53" s="112">
        <v>261</v>
      </c>
      <c r="X53" s="112">
        <v>236</v>
      </c>
      <c r="Y53" s="112">
        <v>257</v>
      </c>
      <c r="Z53" s="112">
        <v>257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247</v>
      </c>
      <c r="W54" s="112">
        <v>264</v>
      </c>
      <c r="X54" s="112">
        <v>276</v>
      </c>
      <c r="Y54" s="112">
        <v>263</v>
      </c>
      <c r="Z54" s="112">
        <v>304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253</v>
      </c>
      <c r="W55" s="112">
        <v>224</v>
      </c>
      <c r="X55" s="112">
        <v>202</v>
      </c>
      <c r="Y55" s="112">
        <v>231</v>
      </c>
      <c r="Z55" s="112">
        <v>241</v>
      </c>
    </row>
    <row r="56" spans="1:26" ht="15" customHeight="1" x14ac:dyDescent="0.25">
      <c r="S56" s="115" t="s">
        <v>48</v>
      </c>
      <c r="T56" s="115"/>
      <c r="U56" s="112"/>
      <c r="V56" s="112">
        <v>116</v>
      </c>
      <c r="W56" s="112">
        <v>123</v>
      </c>
      <c r="X56" s="112">
        <v>120</v>
      </c>
      <c r="Y56" s="112">
        <v>132</v>
      </c>
      <c r="Z56" s="112">
        <v>135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36</v>
      </c>
      <c r="W57" s="112">
        <v>31</v>
      </c>
      <c r="X57" s="112">
        <v>30</v>
      </c>
      <c r="Y57" s="112">
        <v>40</v>
      </c>
      <c r="Z57" s="112">
        <v>44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14</v>
      </c>
      <c r="W58" s="112">
        <v>7</v>
      </c>
      <c r="X58" s="112">
        <v>18</v>
      </c>
      <c r="Y58" s="112">
        <v>18</v>
      </c>
      <c r="Z58" s="112">
        <v>26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15</v>
      </c>
      <c r="W59" s="112">
        <v>7</v>
      </c>
      <c r="X59" s="112">
        <v>12</v>
      </c>
      <c r="Y59" s="112">
        <v>6</v>
      </c>
      <c r="Z59" s="112">
        <v>8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0</v>
      </c>
      <c r="W60" s="112">
        <v>5</v>
      </c>
      <c r="X60" s="112">
        <v>8</v>
      </c>
      <c r="Y60" s="112">
        <v>5</v>
      </c>
      <c r="Z60" s="112">
        <v>8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2401</v>
      </c>
      <c r="W61" s="112">
        <v>2402</v>
      </c>
      <c r="X61" s="112">
        <v>2234</v>
      </c>
      <c r="Y61" s="112">
        <v>2585</v>
      </c>
      <c r="Z61" s="112">
        <v>2884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0</v>
      </c>
      <c r="W63" s="112">
        <v>0</v>
      </c>
      <c r="X63" s="112">
        <v>5</v>
      </c>
      <c r="Y63" s="112">
        <v>4</v>
      </c>
      <c r="Z63" s="112">
        <v>8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51</v>
      </c>
      <c r="W64" s="112">
        <v>52</v>
      </c>
      <c r="X64" s="112">
        <v>43</v>
      </c>
      <c r="Y64" s="112">
        <v>47</v>
      </c>
      <c r="Z64" s="112">
        <v>88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George Town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147</v>
      </c>
      <c r="W65" s="112">
        <v>119</v>
      </c>
      <c r="X65" s="112">
        <v>115</v>
      </c>
      <c r="Y65" s="112">
        <v>115</v>
      </c>
      <c r="Z65" s="112">
        <v>149</v>
      </c>
    </row>
    <row r="66" spans="1:26" x14ac:dyDescent="0.25">
      <c r="S66" s="115" t="s">
        <v>39</v>
      </c>
      <c r="T66" s="115"/>
      <c r="U66" s="112"/>
      <c r="V66" s="112">
        <v>173</v>
      </c>
      <c r="W66" s="112">
        <v>142</v>
      </c>
      <c r="X66" s="112">
        <v>135</v>
      </c>
      <c r="Y66" s="112">
        <v>166</v>
      </c>
      <c r="Z66" s="112">
        <v>185</v>
      </c>
    </row>
    <row r="67" spans="1:26" x14ac:dyDescent="0.25">
      <c r="S67" s="115" t="s">
        <v>40</v>
      </c>
      <c r="T67" s="115"/>
      <c r="U67" s="112"/>
      <c r="V67" s="112">
        <v>179</v>
      </c>
      <c r="W67" s="112">
        <v>215</v>
      </c>
      <c r="X67" s="112">
        <v>195</v>
      </c>
      <c r="Y67" s="112">
        <v>220</v>
      </c>
      <c r="Z67" s="112">
        <v>278</v>
      </c>
    </row>
    <row r="68" spans="1:26" x14ac:dyDescent="0.25">
      <c r="S68" s="115" t="s">
        <v>41</v>
      </c>
      <c r="T68" s="115"/>
      <c r="U68" s="112"/>
      <c r="V68" s="112">
        <v>174</v>
      </c>
      <c r="W68" s="112">
        <v>193</v>
      </c>
      <c r="X68" s="112">
        <v>174</v>
      </c>
      <c r="Y68" s="112">
        <v>224</v>
      </c>
      <c r="Z68" s="112">
        <v>275</v>
      </c>
    </row>
    <row r="69" spans="1:26" x14ac:dyDescent="0.25">
      <c r="S69" s="115" t="s">
        <v>42</v>
      </c>
      <c r="T69" s="115"/>
      <c r="U69" s="112"/>
      <c r="V69" s="112">
        <v>160</v>
      </c>
      <c r="W69" s="112">
        <v>163</v>
      </c>
      <c r="X69" s="112">
        <v>170</v>
      </c>
      <c r="Y69" s="112">
        <v>194</v>
      </c>
      <c r="Z69" s="112">
        <v>229</v>
      </c>
    </row>
    <row r="70" spans="1:26" x14ac:dyDescent="0.25">
      <c r="S70" s="115" t="s">
        <v>43</v>
      </c>
      <c r="T70" s="115"/>
      <c r="U70" s="112"/>
      <c r="V70" s="112">
        <v>183</v>
      </c>
      <c r="W70" s="112">
        <v>179</v>
      </c>
      <c r="X70" s="112">
        <v>169</v>
      </c>
      <c r="Y70" s="112">
        <v>198</v>
      </c>
      <c r="Z70" s="112">
        <v>212</v>
      </c>
    </row>
    <row r="71" spans="1:26" x14ac:dyDescent="0.25">
      <c r="S71" s="115" t="s">
        <v>44</v>
      </c>
      <c r="T71" s="115"/>
      <c r="U71" s="112"/>
      <c r="V71" s="112">
        <v>219</v>
      </c>
      <c r="W71" s="112">
        <v>216</v>
      </c>
      <c r="X71" s="112">
        <v>215</v>
      </c>
      <c r="Y71" s="112">
        <v>197</v>
      </c>
      <c r="Z71" s="112">
        <v>203</v>
      </c>
    </row>
    <row r="72" spans="1:26" x14ac:dyDescent="0.25">
      <c r="S72" s="115" t="s">
        <v>45</v>
      </c>
      <c r="T72" s="115"/>
      <c r="U72" s="112"/>
      <c r="V72" s="112">
        <v>210</v>
      </c>
      <c r="W72" s="112">
        <v>217</v>
      </c>
      <c r="X72" s="112">
        <v>216</v>
      </c>
      <c r="Y72" s="112">
        <v>234</v>
      </c>
      <c r="Z72" s="112">
        <v>278</v>
      </c>
    </row>
    <row r="73" spans="1:26" x14ac:dyDescent="0.25">
      <c r="S73" s="115" t="s">
        <v>46</v>
      </c>
      <c r="T73" s="115"/>
      <c r="U73" s="112"/>
      <c r="V73" s="112">
        <v>196</v>
      </c>
      <c r="W73" s="112">
        <v>216</v>
      </c>
      <c r="X73" s="112">
        <v>201</v>
      </c>
      <c r="Y73" s="112">
        <v>216</v>
      </c>
      <c r="Z73" s="112">
        <v>246</v>
      </c>
    </row>
    <row r="74" spans="1:26" x14ac:dyDescent="0.25">
      <c r="S74" s="115" t="s">
        <v>47</v>
      </c>
      <c r="T74" s="115"/>
      <c r="U74" s="112"/>
      <c r="V74" s="112">
        <v>118</v>
      </c>
      <c r="W74" s="112">
        <v>129</v>
      </c>
      <c r="X74" s="112">
        <v>158</v>
      </c>
      <c r="Y74" s="112">
        <v>163</v>
      </c>
      <c r="Z74" s="112">
        <v>180</v>
      </c>
    </row>
    <row r="75" spans="1:26" x14ac:dyDescent="0.25">
      <c r="S75" s="115" t="s">
        <v>48</v>
      </c>
      <c r="T75" s="115"/>
      <c r="U75" s="112"/>
      <c r="V75" s="112">
        <v>78</v>
      </c>
      <c r="W75" s="112">
        <v>72</v>
      </c>
      <c r="X75" s="112">
        <v>67</v>
      </c>
      <c r="Y75" s="112">
        <v>65</v>
      </c>
      <c r="Z75" s="112">
        <v>70</v>
      </c>
    </row>
    <row r="76" spans="1:26" x14ac:dyDescent="0.25">
      <c r="S76" s="115" t="s">
        <v>49</v>
      </c>
      <c r="T76" s="115"/>
      <c r="U76" s="112"/>
      <c r="V76" s="112">
        <v>24</v>
      </c>
      <c r="W76" s="112">
        <v>17</v>
      </c>
      <c r="X76" s="112">
        <v>21</v>
      </c>
      <c r="Y76" s="112">
        <v>30</v>
      </c>
      <c r="Z76" s="112">
        <v>38</v>
      </c>
    </row>
    <row r="77" spans="1:26" x14ac:dyDescent="0.25">
      <c r="S77" s="115" t="s">
        <v>50</v>
      </c>
      <c r="T77" s="115"/>
      <c r="U77" s="112"/>
      <c r="V77" s="112">
        <v>11</v>
      </c>
      <c r="W77" s="112">
        <v>12</v>
      </c>
      <c r="X77" s="112">
        <v>19</v>
      </c>
      <c r="Y77" s="112">
        <v>14</v>
      </c>
      <c r="Z77" s="112">
        <v>14</v>
      </c>
    </row>
    <row r="78" spans="1:26" x14ac:dyDescent="0.25">
      <c r="S78" s="115" t="s">
        <v>51</v>
      </c>
      <c r="T78" s="115"/>
      <c r="U78" s="112"/>
      <c r="V78" s="112">
        <v>11</v>
      </c>
      <c r="W78" s="112">
        <v>5</v>
      </c>
      <c r="X78" s="112">
        <v>6</v>
      </c>
      <c r="Y78" s="112">
        <v>4</v>
      </c>
      <c r="Z78" s="112">
        <v>8</v>
      </c>
    </row>
    <row r="79" spans="1:26" x14ac:dyDescent="0.25">
      <c r="S79" s="115" t="s">
        <v>52</v>
      </c>
      <c r="T79" s="115"/>
      <c r="U79" s="112"/>
      <c r="V79" s="112">
        <v>5</v>
      </c>
      <c r="W79" s="112">
        <v>8</v>
      </c>
      <c r="X79" s="112">
        <v>8</v>
      </c>
      <c r="Y79" s="112">
        <v>5</v>
      </c>
      <c r="Z79" s="112">
        <v>5</v>
      </c>
    </row>
    <row r="80" spans="1:26" x14ac:dyDescent="0.25">
      <c r="S80" s="118" t="s">
        <v>53</v>
      </c>
      <c r="T80" s="118"/>
      <c r="U80" s="112"/>
      <c r="V80" s="112">
        <v>1932</v>
      </c>
      <c r="W80" s="112">
        <v>1971</v>
      </c>
      <c r="X80" s="112">
        <v>1914</v>
      </c>
      <c r="Y80" s="112">
        <v>2096</v>
      </c>
      <c r="Z80" s="112">
        <v>2460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George Town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142</v>
      </c>
      <c r="W83" s="112">
        <v>139</v>
      </c>
      <c r="X83" s="112">
        <v>143</v>
      </c>
      <c r="Y83" s="112">
        <v>159</v>
      </c>
      <c r="Z83" s="112">
        <v>157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108</v>
      </c>
      <c r="W84" s="112">
        <v>102</v>
      </c>
      <c r="X84" s="112">
        <v>102</v>
      </c>
      <c r="Y84" s="112">
        <v>107</v>
      </c>
      <c r="Z84" s="112">
        <v>113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353</v>
      </c>
      <c r="W85" s="112">
        <v>354</v>
      </c>
      <c r="X85" s="112">
        <v>356</v>
      </c>
      <c r="Y85" s="112">
        <v>373</v>
      </c>
      <c r="Z85" s="112">
        <v>406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5,352</v>
      </c>
      <c r="D86" s="94">
        <f t="shared" ref="D86:D91" si="4">AD4</f>
        <v>0.14285714285714279</v>
      </c>
      <c r="E86" s="95">
        <f t="shared" ref="E86:E91" si="5">AD4</f>
        <v>0.14285714285714279</v>
      </c>
      <c r="F86" s="94">
        <f t="shared" ref="F86:F91" si="6">AF4</f>
        <v>0.23545706371191133</v>
      </c>
      <c r="G86" s="95">
        <f t="shared" ref="G86:G91" si="7">AF4</f>
        <v>0.23545706371191133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71</v>
      </c>
      <c r="W86" s="112">
        <v>61</v>
      </c>
      <c r="X86" s="112">
        <v>77</v>
      </c>
      <c r="Y86" s="112">
        <v>81</v>
      </c>
      <c r="Z86" s="112">
        <v>85</v>
      </c>
    </row>
    <row r="87" spans="1:30" ht="15" customHeight="1" x14ac:dyDescent="0.25">
      <c r="A87" s="96" t="s">
        <v>4</v>
      </c>
      <c r="B87" s="49"/>
      <c r="C87" s="97" t="str">
        <f t="shared" si="3"/>
        <v>2,885</v>
      </c>
      <c r="D87" s="94">
        <f t="shared" si="4"/>
        <v>0.11605415860735002</v>
      </c>
      <c r="E87" s="95">
        <f t="shared" si="5"/>
        <v>0.11605415860735002</v>
      </c>
      <c r="F87" s="94">
        <f t="shared" si="6"/>
        <v>0.2015826738858808</v>
      </c>
      <c r="G87" s="95">
        <f t="shared" si="7"/>
        <v>0.2015826738858808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25</v>
      </c>
      <c r="W87" s="112">
        <v>33</v>
      </c>
      <c r="X87" s="112">
        <v>29</v>
      </c>
      <c r="Y87" s="112">
        <v>29</v>
      </c>
      <c r="Z87" s="112">
        <v>37</v>
      </c>
    </row>
    <row r="88" spans="1:30" ht="15" customHeight="1" x14ac:dyDescent="0.25">
      <c r="A88" s="96" t="s">
        <v>5</v>
      </c>
      <c r="B88" s="49"/>
      <c r="C88" s="97" t="str">
        <f t="shared" si="3"/>
        <v>2,460</v>
      </c>
      <c r="D88" s="94">
        <f t="shared" si="4"/>
        <v>0.17366412213740468</v>
      </c>
      <c r="E88" s="95">
        <f t="shared" si="5"/>
        <v>0.17366412213740468</v>
      </c>
      <c r="F88" s="94">
        <f t="shared" si="6"/>
        <v>0.27197518097207851</v>
      </c>
      <c r="G88" s="95">
        <f t="shared" si="7"/>
        <v>0.27197518097207851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48</v>
      </c>
      <c r="W88" s="112">
        <v>52</v>
      </c>
      <c r="X88" s="112">
        <v>55</v>
      </c>
      <c r="Y88" s="112">
        <v>67</v>
      </c>
      <c r="Z88" s="112">
        <v>59</v>
      </c>
    </row>
    <row r="89" spans="1:30" ht="15" customHeight="1" x14ac:dyDescent="0.25">
      <c r="A89" s="49" t="s">
        <v>6</v>
      </c>
      <c r="B89" s="49"/>
      <c r="C89" s="97" t="str">
        <f t="shared" si="3"/>
        <v>3,786</v>
      </c>
      <c r="D89" s="94">
        <f t="shared" si="4"/>
        <v>0.10346837656659869</v>
      </c>
      <c r="E89" s="95">
        <f t="shared" si="5"/>
        <v>0.10346837656659869</v>
      </c>
      <c r="F89" s="94">
        <f t="shared" si="6"/>
        <v>0.18944392082940631</v>
      </c>
      <c r="G89" s="95">
        <f t="shared" si="7"/>
        <v>0.18944392082940631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226</v>
      </c>
      <c r="W89" s="112">
        <v>206</v>
      </c>
      <c r="X89" s="112">
        <v>220</v>
      </c>
      <c r="Y89" s="112">
        <v>229</v>
      </c>
      <c r="Z89" s="112">
        <v>234</v>
      </c>
    </row>
    <row r="90" spans="1:30" ht="15" customHeight="1" x14ac:dyDescent="0.25">
      <c r="A90" s="49" t="s">
        <v>96</v>
      </c>
      <c r="B90" s="49"/>
      <c r="C90" s="97" t="str">
        <f t="shared" si="3"/>
        <v>$43,252</v>
      </c>
      <c r="D90" s="94">
        <f t="shared" si="4"/>
        <v>0.12124374789695525</v>
      </c>
      <c r="E90" s="95">
        <f t="shared" si="5"/>
        <v>0.12124374789695525</v>
      </c>
      <c r="F90" s="94">
        <f t="shared" si="6"/>
        <v>0.21994697354318271</v>
      </c>
      <c r="G90" s="95">
        <f t="shared" si="7"/>
        <v>0.21994697354318271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388</v>
      </c>
      <c r="W90" s="112">
        <v>401</v>
      </c>
      <c r="X90" s="112">
        <v>380</v>
      </c>
      <c r="Y90" s="112">
        <v>392</v>
      </c>
      <c r="Z90" s="112">
        <v>404</v>
      </c>
    </row>
    <row r="91" spans="1:30" ht="15" customHeight="1" x14ac:dyDescent="0.25">
      <c r="A91" s="49" t="s">
        <v>7</v>
      </c>
      <c r="B91" s="49"/>
      <c r="C91" s="97" t="str">
        <f t="shared" si="3"/>
        <v>$198.9 mil</v>
      </c>
      <c r="D91" s="94">
        <f t="shared" si="4"/>
        <v>0.13699999503145888</v>
      </c>
      <c r="E91" s="95">
        <f t="shared" si="5"/>
        <v>0.13699999503145888</v>
      </c>
      <c r="F91" s="94">
        <f t="shared" si="6"/>
        <v>0.34004648826320638</v>
      </c>
      <c r="G91" s="95">
        <f t="shared" si="7"/>
        <v>0.34004648826320638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1775</v>
      </c>
      <c r="W91" s="112">
        <v>1786</v>
      </c>
      <c r="X91" s="112">
        <v>1701</v>
      </c>
      <c r="Y91" s="112">
        <v>1924</v>
      </c>
      <c r="Z91" s="112">
        <v>2091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63</v>
      </c>
      <c r="W93" s="112">
        <v>59</v>
      </c>
      <c r="X93" s="112">
        <v>69</v>
      </c>
      <c r="Y93" s="112">
        <v>70</v>
      </c>
      <c r="Z93" s="112">
        <v>79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180</v>
      </c>
      <c r="W94" s="112">
        <v>181</v>
      </c>
      <c r="X94" s="112">
        <v>183</v>
      </c>
      <c r="Y94" s="112">
        <v>181</v>
      </c>
      <c r="Z94" s="112">
        <v>206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51</v>
      </c>
      <c r="W95" s="112">
        <v>48</v>
      </c>
      <c r="X95" s="112">
        <v>57</v>
      </c>
      <c r="Y95" s="112">
        <v>65</v>
      </c>
      <c r="Z95" s="112">
        <v>83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250</v>
      </c>
      <c r="W96" s="112">
        <v>264</v>
      </c>
      <c r="X96" s="112">
        <v>267</v>
      </c>
      <c r="Y96" s="112">
        <v>285</v>
      </c>
      <c r="Z96" s="112">
        <v>307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184</v>
      </c>
      <c r="W97" s="112">
        <v>176</v>
      </c>
      <c r="X97" s="112">
        <v>188</v>
      </c>
      <c r="Y97" s="112">
        <v>196</v>
      </c>
      <c r="Z97" s="112">
        <v>215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177</v>
      </c>
      <c r="W98" s="112">
        <v>176</v>
      </c>
      <c r="X98" s="112">
        <v>160</v>
      </c>
      <c r="Y98" s="112">
        <v>182</v>
      </c>
      <c r="Z98" s="112">
        <v>185</v>
      </c>
    </row>
    <row r="99" spans="1:32" ht="15" customHeight="1" x14ac:dyDescent="0.25">
      <c r="S99" s="115" t="s">
        <v>143</v>
      </c>
      <c r="T99" s="115"/>
      <c r="U99" s="112"/>
      <c r="V99" s="112">
        <v>22</v>
      </c>
      <c r="W99" s="112">
        <v>20</v>
      </c>
      <c r="X99" s="112">
        <v>21</v>
      </c>
      <c r="Y99" s="112">
        <v>21</v>
      </c>
      <c r="Z99" s="112">
        <v>24</v>
      </c>
    </row>
    <row r="100" spans="1:32" ht="15" customHeight="1" x14ac:dyDescent="0.25">
      <c r="S100" s="115" t="s">
        <v>58</v>
      </c>
      <c r="T100" s="115"/>
      <c r="U100" s="112"/>
      <c r="V100" s="112">
        <v>211</v>
      </c>
      <c r="W100" s="112">
        <v>228</v>
      </c>
      <c r="X100" s="112">
        <v>235</v>
      </c>
      <c r="Y100" s="112">
        <v>237</v>
      </c>
      <c r="Z100" s="112">
        <v>258</v>
      </c>
    </row>
    <row r="101" spans="1:32" x14ac:dyDescent="0.25">
      <c r="A101" s="18"/>
      <c r="S101" s="118" t="s">
        <v>53</v>
      </c>
      <c r="T101" s="118"/>
      <c r="U101" s="112"/>
      <c r="V101" s="112">
        <v>1405</v>
      </c>
      <c r="W101" s="112">
        <v>1428</v>
      </c>
      <c r="X101" s="112">
        <v>1418</v>
      </c>
      <c r="Y101" s="112">
        <v>1508</v>
      </c>
      <c r="Z101" s="112">
        <v>1693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3270</v>
      </c>
      <c r="W104" s="112">
        <v>3302</v>
      </c>
      <c r="X104" s="112">
        <v>3551</v>
      </c>
      <c r="Y104" s="112">
        <v>3706</v>
      </c>
      <c r="Z104" s="112">
        <v>4281</v>
      </c>
      <c r="AB104" s="109" t="str">
        <f>TEXT(Z104,"###,###")</f>
        <v>4,281</v>
      </c>
      <c r="AD104" s="130">
        <f>Z104/($Z$4)*100</f>
        <v>79.988789237668158</v>
      </c>
      <c r="AF104" s="109"/>
    </row>
    <row r="105" spans="1:32" x14ac:dyDescent="0.25">
      <c r="S105" s="115" t="s">
        <v>17</v>
      </c>
      <c r="T105" s="115"/>
      <c r="U105" s="112"/>
      <c r="V105" s="112">
        <v>648</v>
      </c>
      <c r="W105" s="112">
        <v>677</v>
      </c>
      <c r="X105" s="112">
        <v>666</v>
      </c>
      <c r="Y105" s="112">
        <v>676</v>
      </c>
      <c r="Z105" s="112">
        <v>757</v>
      </c>
      <c r="AB105" s="109" t="str">
        <f>TEXT(Z105,"###,###")</f>
        <v>757</v>
      </c>
      <c r="AD105" s="130">
        <f>Z105/($Z$4)*100</f>
        <v>14.14424514200299</v>
      </c>
      <c r="AF105" s="109"/>
    </row>
    <row r="106" spans="1:32" x14ac:dyDescent="0.25">
      <c r="S106" s="118" t="s">
        <v>53</v>
      </c>
      <c r="T106" s="118"/>
      <c r="U106" s="120"/>
      <c r="V106" s="120">
        <v>3918</v>
      </c>
      <c r="W106" s="120">
        <v>3979</v>
      </c>
      <c r="X106" s="120">
        <v>4217</v>
      </c>
      <c r="Y106" s="120">
        <v>4382</v>
      </c>
      <c r="Z106" s="120">
        <v>5038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559</v>
      </c>
      <c r="W108" s="112">
        <v>512</v>
      </c>
      <c r="X108" s="112">
        <v>495</v>
      </c>
      <c r="Y108" s="112">
        <v>559</v>
      </c>
      <c r="Z108" s="112">
        <v>588</v>
      </c>
      <c r="AB108" s="109" t="str">
        <f>TEXT(Z108,"###,###")</f>
        <v>588</v>
      </c>
      <c r="AD108" s="130">
        <f>Z108/($Z$4)*100</f>
        <v>10.986547085201794</v>
      </c>
      <c r="AF108" s="109"/>
    </row>
    <row r="109" spans="1:32" x14ac:dyDescent="0.25">
      <c r="S109" s="115" t="s">
        <v>20</v>
      </c>
      <c r="T109" s="115"/>
      <c r="U109" s="112"/>
      <c r="V109" s="112">
        <v>888</v>
      </c>
      <c r="W109" s="112">
        <v>906</v>
      </c>
      <c r="X109" s="112">
        <v>646</v>
      </c>
      <c r="Y109" s="112">
        <v>746</v>
      </c>
      <c r="Z109" s="112">
        <v>786</v>
      </c>
      <c r="AB109" s="109" t="str">
        <f>TEXT(Z109,"###,###")</f>
        <v>786</v>
      </c>
      <c r="AD109" s="130">
        <f>Z109/($Z$4)*100</f>
        <v>14.686098654708521</v>
      </c>
      <c r="AF109" s="109"/>
    </row>
    <row r="110" spans="1:32" x14ac:dyDescent="0.25">
      <c r="S110" s="115" t="s">
        <v>21</v>
      </c>
      <c r="T110" s="115"/>
      <c r="U110" s="112"/>
      <c r="V110" s="112">
        <v>882</v>
      </c>
      <c r="W110" s="112">
        <v>944</v>
      </c>
      <c r="X110" s="112">
        <v>906</v>
      </c>
      <c r="Y110" s="112">
        <v>1041</v>
      </c>
      <c r="Z110" s="112">
        <v>1230</v>
      </c>
      <c r="AB110" s="109" t="str">
        <f>TEXT(Z110,"###,###")</f>
        <v>1,230</v>
      </c>
      <c r="AD110" s="130">
        <f>Z110/($Z$4)*100</f>
        <v>22.982062780269057</v>
      </c>
      <c r="AF110" s="109"/>
    </row>
    <row r="111" spans="1:32" x14ac:dyDescent="0.25">
      <c r="S111" s="115" t="s">
        <v>22</v>
      </c>
      <c r="T111" s="115"/>
      <c r="U111" s="112"/>
      <c r="V111" s="112">
        <v>1715</v>
      </c>
      <c r="W111" s="112">
        <v>1717</v>
      </c>
      <c r="X111" s="112">
        <v>1777</v>
      </c>
      <c r="Y111" s="112">
        <v>2036</v>
      </c>
      <c r="Z111" s="112">
        <v>2428</v>
      </c>
      <c r="AB111" s="109" t="str">
        <f>TEXT(Z111,"###,###")</f>
        <v>2,428</v>
      </c>
      <c r="AD111" s="130">
        <f>Z111/($Z$4)*100</f>
        <v>45.366218236173395</v>
      </c>
      <c r="AF111" s="109"/>
    </row>
    <row r="112" spans="1:32" x14ac:dyDescent="0.25">
      <c r="S112" s="118" t="s">
        <v>53</v>
      </c>
      <c r="T112" s="118"/>
      <c r="U112" s="112"/>
      <c r="V112" s="112">
        <v>4335</v>
      </c>
      <c r="W112" s="112">
        <v>4370</v>
      </c>
      <c r="X112" s="112">
        <v>4151</v>
      </c>
      <c r="Y112" s="112">
        <v>4683</v>
      </c>
      <c r="Z112" s="112">
        <v>5349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43.35</v>
      </c>
      <c r="W118" s="131">
        <v>43.09</v>
      </c>
      <c r="X118" s="131">
        <v>44.03</v>
      </c>
      <c r="Y118" s="131">
        <v>43.04</v>
      </c>
      <c r="Z118" s="131">
        <v>42.24</v>
      </c>
      <c r="AB118" s="109" t="str">
        <f>TEXT(Z118,"##.0")</f>
        <v>42.2</v>
      </c>
    </row>
    <row r="120" spans="19:32" x14ac:dyDescent="0.25">
      <c r="S120" s="101" t="s">
        <v>98</v>
      </c>
      <c r="T120" s="112"/>
      <c r="U120" s="112"/>
      <c r="V120" s="112">
        <v>2821</v>
      </c>
      <c r="W120" s="112">
        <v>2833</v>
      </c>
      <c r="X120" s="112">
        <v>2725</v>
      </c>
      <c r="Y120" s="112">
        <v>3025</v>
      </c>
      <c r="Z120" s="112">
        <v>3356</v>
      </c>
      <c r="AB120" s="109" t="str">
        <f>TEXT(Z120,"###,###")</f>
        <v>3,356</v>
      </c>
    </row>
    <row r="121" spans="19:32" x14ac:dyDescent="0.25">
      <c r="S121" s="101" t="s">
        <v>99</v>
      </c>
      <c r="T121" s="112"/>
      <c r="U121" s="112"/>
      <c r="V121" s="112">
        <v>188</v>
      </c>
      <c r="W121" s="112">
        <v>202</v>
      </c>
      <c r="X121" s="112">
        <v>223</v>
      </c>
      <c r="Y121" s="112">
        <v>220</v>
      </c>
      <c r="Z121" s="112">
        <v>216</v>
      </c>
      <c r="AB121" s="109" t="str">
        <f>TEXT(Z121,"###,###")</f>
        <v>216</v>
      </c>
    </row>
    <row r="122" spans="19:32" x14ac:dyDescent="0.25">
      <c r="S122" s="101" t="s">
        <v>100</v>
      </c>
      <c r="T122" s="112"/>
      <c r="U122" s="112"/>
      <c r="V122" s="112">
        <v>169</v>
      </c>
      <c r="W122" s="112">
        <v>178</v>
      </c>
      <c r="X122" s="112">
        <v>175</v>
      </c>
      <c r="Y122" s="112">
        <v>182</v>
      </c>
      <c r="Z122" s="112">
        <v>215</v>
      </c>
      <c r="AB122" s="109" t="str">
        <f>TEXT(Z122,"###,###")</f>
        <v>215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2990</v>
      </c>
      <c r="W124" s="112">
        <v>3011</v>
      </c>
      <c r="X124" s="112">
        <v>2900</v>
      </c>
      <c r="Y124" s="112">
        <v>3207</v>
      </c>
      <c r="Z124" s="112">
        <v>3571</v>
      </c>
      <c r="AB124" s="109" t="str">
        <f>TEXT(Z124,"###,###")</f>
        <v>3,571</v>
      </c>
      <c r="AD124" s="127">
        <f>Z124/$Z$7*100</f>
        <v>94.321183306920233</v>
      </c>
    </row>
    <row r="125" spans="19:32" x14ac:dyDescent="0.25">
      <c r="S125" s="101" t="s">
        <v>102</v>
      </c>
      <c r="T125" s="112"/>
      <c r="U125" s="112"/>
      <c r="V125" s="112">
        <v>357</v>
      </c>
      <c r="W125" s="112">
        <v>380</v>
      </c>
      <c r="X125" s="112">
        <v>398</v>
      </c>
      <c r="Y125" s="112">
        <v>402</v>
      </c>
      <c r="Z125" s="112">
        <v>431</v>
      </c>
      <c r="AB125" s="109" t="str">
        <f>TEXT(Z125,"###,###")</f>
        <v>431</v>
      </c>
      <c r="AD125" s="127">
        <f>Z125/$Z$7*100</f>
        <v>11.384046487057581</v>
      </c>
    </row>
    <row r="127" spans="19:32" x14ac:dyDescent="0.25">
      <c r="S127" s="101" t="s">
        <v>103</v>
      </c>
      <c r="T127" s="112"/>
      <c r="U127" s="112"/>
      <c r="V127" s="112">
        <v>1771</v>
      </c>
      <c r="W127" s="112">
        <v>1787</v>
      </c>
      <c r="X127" s="112">
        <v>1703</v>
      </c>
      <c r="Y127" s="112">
        <v>1923</v>
      </c>
      <c r="Z127" s="112">
        <v>2094</v>
      </c>
      <c r="AB127" s="109" t="str">
        <f>TEXT(Z127,"###,###")</f>
        <v>2,094</v>
      </c>
      <c r="AD127" s="127">
        <f>Z127/$Z$7*100</f>
        <v>55.309033280507137</v>
      </c>
    </row>
    <row r="128" spans="19:32" x14ac:dyDescent="0.25">
      <c r="S128" s="101" t="s">
        <v>104</v>
      </c>
      <c r="T128" s="112"/>
      <c r="U128" s="112"/>
      <c r="V128" s="112">
        <v>1405</v>
      </c>
      <c r="W128" s="112">
        <v>1426</v>
      </c>
      <c r="X128" s="112">
        <v>1414</v>
      </c>
      <c r="Y128" s="112">
        <v>1508</v>
      </c>
      <c r="Z128" s="112">
        <v>1694</v>
      </c>
      <c r="AB128" s="109" t="str">
        <f>TEXT(Z128,"###,###")</f>
        <v>1,694</v>
      </c>
      <c r="AD128" s="127">
        <f>Z128/$Z$7*100</f>
        <v>44.743792921288957</v>
      </c>
    </row>
    <row r="130" spans="19:20" x14ac:dyDescent="0.25">
      <c r="S130" s="101" t="s">
        <v>180</v>
      </c>
      <c r="T130" s="127">
        <v>88.642366613840466</v>
      </c>
    </row>
    <row r="131" spans="19:20" x14ac:dyDescent="0.25">
      <c r="S131" s="101" t="s">
        <v>181</v>
      </c>
      <c r="T131" s="127">
        <v>5.7052297939778134</v>
      </c>
    </row>
    <row r="132" spans="19:20" x14ac:dyDescent="0.25">
      <c r="S132" s="101" t="s">
        <v>182</v>
      </c>
      <c r="T132" s="127">
        <v>5.6788166930797672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228863A-31B7-4E2F-879B-0148603B6BC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34A5DE5D-CCE0-46AF-9351-114A014BBDF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2E5BAC6-BB48-407B-9FCC-D73E310F0F9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13770C7A-0873-4BC3-A180-F5EB09B0207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166A-F474-4501-9C18-D9D2CE9B15A6}">
  <sheetPr codeName="Sheet77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119</v>
      </c>
      <c r="T1" s="99"/>
      <c r="U1" s="99"/>
      <c r="V1" s="99"/>
      <c r="W1" s="99"/>
      <c r="X1" s="99"/>
      <c r="Y1" s="100" t="s">
        <v>159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119</v>
      </c>
      <c r="Y3" s="105" t="s">
        <v>159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12.13 Glamorgan/Spring Bay,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3498</v>
      </c>
      <c r="W4" s="108">
        <v>3699</v>
      </c>
      <c r="X4" s="108">
        <v>3853</v>
      </c>
      <c r="Y4" s="108">
        <v>3988</v>
      </c>
      <c r="Z4" s="108">
        <v>4270</v>
      </c>
      <c r="AB4" s="109" t="str">
        <f>TEXT(Z4,"###,###")</f>
        <v>4,270</v>
      </c>
      <c r="AD4" s="110">
        <f>Z4/Y4-1</f>
        <v>7.0712136409227577E-2</v>
      </c>
      <c r="AF4" s="110">
        <f>Z4/V4-1</f>
        <v>0.22069754145225851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1801</v>
      </c>
      <c r="W5" s="108">
        <v>1903</v>
      </c>
      <c r="X5" s="108">
        <v>1973</v>
      </c>
      <c r="Y5" s="108">
        <v>2052</v>
      </c>
      <c r="Z5" s="108">
        <v>2204</v>
      </c>
      <c r="AB5" s="109" t="str">
        <f>TEXT(Z5,"###,###")</f>
        <v>2,204</v>
      </c>
      <c r="AD5" s="110">
        <f t="shared" ref="AD5:AD9" si="0">Z5/Y5-1</f>
        <v>7.4074074074074181E-2</v>
      </c>
      <c r="AF5" s="110">
        <f t="shared" ref="AF5:AF9" si="1">Z5/V5-1</f>
        <v>0.22376457523598003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1691</v>
      </c>
      <c r="W6" s="108">
        <v>1795</v>
      </c>
      <c r="X6" s="108">
        <v>1880</v>
      </c>
      <c r="Y6" s="108">
        <v>1934</v>
      </c>
      <c r="Z6" s="108">
        <v>2060</v>
      </c>
      <c r="AB6" s="109" t="str">
        <f>TEXT(Z6,"###,###")</f>
        <v>2,060</v>
      </c>
      <c r="AD6" s="110">
        <f t="shared" si="0"/>
        <v>6.5149948293691917E-2</v>
      </c>
      <c r="AF6" s="110">
        <f t="shared" si="1"/>
        <v>0.21821407451212305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2390</v>
      </c>
      <c r="W7" s="108">
        <v>2450</v>
      </c>
      <c r="X7" s="108">
        <v>2550</v>
      </c>
      <c r="Y7" s="108">
        <v>2557</v>
      </c>
      <c r="Z7" s="108">
        <v>2662</v>
      </c>
      <c r="AB7" s="109" t="str">
        <f>TEXT(Z7,"###,###")</f>
        <v>2,662</v>
      </c>
      <c r="AD7" s="110">
        <f t="shared" si="0"/>
        <v>4.1063746578021032E-2</v>
      </c>
      <c r="AF7" s="110">
        <f t="shared" si="1"/>
        <v>0.11380753138075317</v>
      </c>
    </row>
    <row r="8" spans="1:32" ht="17.25" customHeight="1" x14ac:dyDescent="0.25">
      <c r="A8" s="62" t="s">
        <v>12</v>
      </c>
      <c r="B8" s="63"/>
      <c r="C8" s="29"/>
      <c r="D8" s="64" t="str">
        <f>AB4</f>
        <v>4,270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2,662</v>
      </c>
      <c r="P8" s="65"/>
      <c r="S8" s="107" t="s">
        <v>83</v>
      </c>
      <c r="T8" s="108"/>
      <c r="U8" s="108"/>
      <c r="V8" s="108">
        <v>29016.29</v>
      </c>
      <c r="W8" s="108">
        <v>29073</v>
      </c>
      <c r="X8" s="108">
        <v>30839.360000000001</v>
      </c>
      <c r="Y8" s="108">
        <v>33580.5</v>
      </c>
      <c r="Z8" s="108">
        <v>34711.26</v>
      </c>
      <c r="AB8" s="109" t="str">
        <f>TEXT(Z8,"$###,###")</f>
        <v>$34,711</v>
      </c>
      <c r="AD8" s="110">
        <f t="shared" si="0"/>
        <v>3.3673113860722692E-2</v>
      </c>
      <c r="AF8" s="110">
        <f t="shared" si="1"/>
        <v>0.19626802737358906</v>
      </c>
    </row>
    <row r="9" spans="1:32" x14ac:dyDescent="0.25">
      <c r="A9" s="30" t="s">
        <v>14</v>
      </c>
      <c r="B9" s="69"/>
      <c r="C9" s="70"/>
      <c r="D9" s="71">
        <f>AD104</f>
        <v>77.77517564402811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52.967693463561226</v>
      </c>
      <c r="P9" s="72" t="s">
        <v>84</v>
      </c>
      <c r="S9" s="107" t="s">
        <v>7</v>
      </c>
      <c r="T9" s="108"/>
      <c r="U9" s="108"/>
      <c r="V9" s="108">
        <v>98093793</v>
      </c>
      <c r="W9" s="108">
        <v>103382196</v>
      </c>
      <c r="X9" s="108">
        <v>108941584</v>
      </c>
      <c r="Y9" s="108">
        <v>119569799</v>
      </c>
      <c r="Z9" s="108">
        <v>129970996</v>
      </c>
      <c r="AB9" s="109" t="str">
        <f>TEXT(Z9/1000000,"$#,###.0")&amp;" mil"</f>
        <v>$130.0 mil</v>
      </c>
      <c r="AD9" s="110">
        <f t="shared" si="0"/>
        <v>8.6988496150269601E-2</v>
      </c>
      <c r="AF9" s="110">
        <f t="shared" si="1"/>
        <v>0.32496656541765079</v>
      </c>
    </row>
    <row r="10" spans="1:32" x14ac:dyDescent="0.25">
      <c r="A10" s="30" t="s">
        <v>17</v>
      </c>
      <c r="B10" s="69"/>
      <c r="C10" s="70"/>
      <c r="D10" s="71">
        <f>AD105</f>
        <v>11.967213114754099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47.069872276483849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76.521412471825698</v>
      </c>
      <c r="P11" s="72" t="s">
        <v>84</v>
      </c>
      <c r="S11" s="107" t="s">
        <v>29</v>
      </c>
      <c r="T11" s="112"/>
      <c r="U11" s="112"/>
      <c r="V11" s="112">
        <v>2865</v>
      </c>
      <c r="W11" s="112">
        <v>3083</v>
      </c>
      <c r="X11" s="112">
        <v>3227</v>
      </c>
      <c r="Y11" s="112">
        <v>3345</v>
      </c>
      <c r="Z11" s="112">
        <v>3647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13.035311795642373</v>
      </c>
      <c r="P12" s="72" t="s">
        <v>84</v>
      </c>
      <c r="S12" s="107" t="s">
        <v>30</v>
      </c>
      <c r="T12" s="112"/>
      <c r="U12" s="112"/>
      <c r="V12" s="112">
        <v>627</v>
      </c>
      <c r="W12" s="112">
        <v>616</v>
      </c>
      <c r="X12" s="112">
        <v>623</v>
      </c>
      <c r="Y12" s="112">
        <v>643</v>
      </c>
      <c r="Z12" s="112">
        <v>625</v>
      </c>
    </row>
    <row r="13" spans="1:32" ht="15" customHeight="1" x14ac:dyDescent="0.25">
      <c r="A13" s="30" t="s">
        <v>19</v>
      </c>
      <c r="B13" s="70"/>
      <c r="C13" s="70"/>
      <c r="D13" s="71">
        <f>AD108</f>
        <v>17.822014051522249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10.443275732531932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23.676814988290399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45.5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25.175644028103044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21.592189260232818</v>
      </c>
      <c r="P15" s="72" t="s">
        <v>84</v>
      </c>
      <c r="S15" s="115" t="s">
        <v>60</v>
      </c>
      <c r="T15" s="115"/>
      <c r="U15" s="116"/>
      <c r="V15" s="116">
        <v>574</v>
      </c>
      <c r="W15" s="116">
        <v>625</v>
      </c>
      <c r="X15" s="116">
        <v>682</v>
      </c>
      <c r="Y15" s="112">
        <v>636</v>
      </c>
      <c r="Z15" s="112">
        <v>616</v>
      </c>
      <c r="AB15" s="117">
        <f t="shared" ref="AB15:AB34" si="2">IF(Z15="np",0,Z15/$Z$34)</f>
        <v>0.14429608807683297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22.950819672131146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78.407810739767186</v>
      </c>
      <c r="P16" s="37" t="s">
        <v>84</v>
      </c>
      <c r="S16" s="115" t="s">
        <v>61</v>
      </c>
      <c r="T16" s="115"/>
      <c r="U16" s="116"/>
      <c r="V16" s="116">
        <v>17</v>
      </c>
      <c r="W16" s="116">
        <v>11</v>
      </c>
      <c r="X16" s="116">
        <v>11</v>
      </c>
      <c r="Y16" s="112">
        <v>7</v>
      </c>
      <c r="Z16" s="112">
        <v>12</v>
      </c>
      <c r="AB16" s="117">
        <f t="shared" si="2"/>
        <v>2.8109627547434997E-3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193</v>
      </c>
      <c r="W17" s="116">
        <v>200</v>
      </c>
      <c r="X17" s="116">
        <v>226</v>
      </c>
      <c r="Y17" s="112">
        <v>207</v>
      </c>
      <c r="Z17" s="112">
        <v>229</v>
      </c>
      <c r="AB17" s="117">
        <f t="shared" si="2"/>
        <v>5.3642539236355119E-2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28</v>
      </c>
      <c r="W18" s="116">
        <v>24</v>
      </c>
      <c r="X18" s="116">
        <v>24</v>
      </c>
      <c r="Y18" s="112">
        <v>19</v>
      </c>
      <c r="Z18" s="112">
        <v>20</v>
      </c>
      <c r="AB18" s="117">
        <f t="shared" si="2"/>
        <v>4.6849379245724994E-3</v>
      </c>
    </row>
    <row r="19" spans="1:28" x14ac:dyDescent="0.25">
      <c r="A19" s="61" t="str">
        <f>$S$1&amp;" ("&amp;$V$2&amp;" to "&amp;$Z$2&amp;")"</f>
        <v>Glamorgan/Spring Bay (2017-18 to 2021-22)</v>
      </c>
      <c r="B19" s="61"/>
      <c r="C19" s="61"/>
      <c r="D19" s="61"/>
      <c r="E19" s="61"/>
      <c r="F19" s="61"/>
      <c r="G19" s="61" t="str">
        <f>$S$1&amp;" ("&amp;$V$2&amp;" to "&amp;$Z$2&amp;")"</f>
        <v>Glamorgan/Spring Bay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194</v>
      </c>
      <c r="W19" s="116">
        <v>214</v>
      </c>
      <c r="X19" s="116">
        <v>233</v>
      </c>
      <c r="Y19" s="112">
        <v>277</v>
      </c>
      <c r="Z19" s="112">
        <v>295</v>
      </c>
      <c r="AB19" s="117">
        <f t="shared" si="2"/>
        <v>6.910283438744437E-2</v>
      </c>
    </row>
    <row r="20" spans="1:28" x14ac:dyDescent="0.25">
      <c r="S20" s="115" t="s">
        <v>65</v>
      </c>
      <c r="T20" s="115"/>
      <c r="U20" s="116"/>
      <c r="V20" s="116">
        <v>62</v>
      </c>
      <c r="W20" s="116">
        <v>67</v>
      </c>
      <c r="X20" s="116">
        <v>74</v>
      </c>
      <c r="Y20" s="112">
        <v>76</v>
      </c>
      <c r="Z20" s="112">
        <v>90</v>
      </c>
      <c r="AB20" s="117">
        <f t="shared" si="2"/>
        <v>2.1082220660576249E-2</v>
      </c>
    </row>
    <row r="21" spans="1:28" x14ac:dyDescent="0.25">
      <c r="S21" s="115" t="s">
        <v>66</v>
      </c>
      <c r="T21" s="115"/>
      <c r="U21" s="116"/>
      <c r="V21" s="116">
        <v>271</v>
      </c>
      <c r="W21" s="116">
        <v>303</v>
      </c>
      <c r="X21" s="116">
        <v>300</v>
      </c>
      <c r="Y21" s="112">
        <v>285</v>
      </c>
      <c r="Z21" s="112">
        <v>326</v>
      </c>
      <c r="AB21" s="117">
        <f t="shared" si="2"/>
        <v>7.6364488170531736E-2</v>
      </c>
    </row>
    <row r="22" spans="1:28" x14ac:dyDescent="0.25">
      <c r="S22" s="115" t="s">
        <v>67</v>
      </c>
      <c r="T22" s="115"/>
      <c r="U22" s="116"/>
      <c r="V22" s="116">
        <v>516</v>
      </c>
      <c r="W22" s="116">
        <v>536</v>
      </c>
      <c r="X22" s="116">
        <v>578</v>
      </c>
      <c r="Y22" s="112">
        <v>691</v>
      </c>
      <c r="Z22" s="112">
        <v>666</v>
      </c>
      <c r="AB22" s="117">
        <f t="shared" si="2"/>
        <v>0.15600843288826424</v>
      </c>
    </row>
    <row r="23" spans="1:28" x14ac:dyDescent="0.25">
      <c r="S23" s="115" t="s">
        <v>68</v>
      </c>
      <c r="T23" s="115"/>
      <c r="U23" s="116"/>
      <c r="V23" s="116">
        <v>119</v>
      </c>
      <c r="W23" s="116">
        <v>125</v>
      </c>
      <c r="X23" s="116">
        <v>130</v>
      </c>
      <c r="Y23" s="112">
        <v>138</v>
      </c>
      <c r="Z23" s="112">
        <v>156</v>
      </c>
      <c r="AB23" s="117">
        <f t="shared" si="2"/>
        <v>3.6542515811665496E-2</v>
      </c>
    </row>
    <row r="24" spans="1:28" x14ac:dyDescent="0.25">
      <c r="S24" s="115" t="s">
        <v>69</v>
      </c>
      <c r="T24" s="115"/>
      <c r="U24" s="116"/>
      <c r="V24" s="116">
        <v>7</v>
      </c>
      <c r="W24" s="116">
        <v>13</v>
      </c>
      <c r="X24" s="116">
        <v>18</v>
      </c>
      <c r="Y24" s="112">
        <v>13</v>
      </c>
      <c r="Z24" s="112">
        <v>15</v>
      </c>
      <c r="AB24" s="117">
        <f t="shared" si="2"/>
        <v>3.5137034434293743E-3</v>
      </c>
    </row>
    <row r="25" spans="1:28" x14ac:dyDescent="0.25">
      <c r="S25" s="115" t="s">
        <v>70</v>
      </c>
      <c r="T25" s="115"/>
      <c r="U25" s="116"/>
      <c r="V25" s="116">
        <v>88</v>
      </c>
      <c r="W25" s="116">
        <v>89</v>
      </c>
      <c r="X25" s="116">
        <v>66</v>
      </c>
      <c r="Y25" s="112">
        <v>61</v>
      </c>
      <c r="Z25" s="112">
        <v>112</v>
      </c>
      <c r="AB25" s="117">
        <f t="shared" si="2"/>
        <v>2.6235652377605997E-2</v>
      </c>
    </row>
    <row r="26" spans="1:28" x14ac:dyDescent="0.25">
      <c r="S26" s="115" t="s">
        <v>71</v>
      </c>
      <c r="T26" s="115"/>
      <c r="U26" s="116"/>
      <c r="V26" s="116">
        <v>73</v>
      </c>
      <c r="W26" s="116">
        <v>93</v>
      </c>
      <c r="X26" s="116">
        <v>98</v>
      </c>
      <c r="Y26" s="112">
        <v>102</v>
      </c>
      <c r="Z26" s="112">
        <v>113</v>
      </c>
      <c r="AB26" s="117">
        <f t="shared" si="2"/>
        <v>2.6469899273834623E-2</v>
      </c>
    </row>
    <row r="27" spans="1:28" x14ac:dyDescent="0.25">
      <c r="S27" s="115" t="s">
        <v>72</v>
      </c>
      <c r="T27" s="115"/>
      <c r="U27" s="116"/>
      <c r="V27" s="116">
        <v>113</v>
      </c>
      <c r="W27" s="116">
        <v>127</v>
      </c>
      <c r="X27" s="116">
        <v>141</v>
      </c>
      <c r="Y27" s="112">
        <v>161</v>
      </c>
      <c r="Z27" s="112">
        <v>173</v>
      </c>
      <c r="AB27" s="117">
        <f t="shared" si="2"/>
        <v>4.0524713047552119E-2</v>
      </c>
    </row>
    <row r="28" spans="1:28" x14ac:dyDescent="0.25">
      <c r="S28" s="115" t="s">
        <v>73</v>
      </c>
      <c r="T28" s="115"/>
      <c r="U28" s="116"/>
      <c r="V28" s="116">
        <v>185</v>
      </c>
      <c r="W28" s="116">
        <v>219</v>
      </c>
      <c r="X28" s="116">
        <v>225</v>
      </c>
      <c r="Y28" s="112">
        <v>239</v>
      </c>
      <c r="Z28" s="112">
        <v>276</v>
      </c>
      <c r="AB28" s="117">
        <f t="shared" si="2"/>
        <v>6.4652143359100495E-2</v>
      </c>
    </row>
    <row r="29" spans="1:28" x14ac:dyDescent="0.25">
      <c r="S29" s="115" t="s">
        <v>74</v>
      </c>
      <c r="T29" s="115"/>
      <c r="U29" s="116"/>
      <c r="V29" s="116">
        <v>160</v>
      </c>
      <c r="W29" s="116">
        <v>189</v>
      </c>
      <c r="X29" s="116">
        <v>158</v>
      </c>
      <c r="Y29" s="112">
        <v>181</v>
      </c>
      <c r="Z29" s="112">
        <v>212</v>
      </c>
      <c r="AB29" s="117">
        <f t="shared" si="2"/>
        <v>4.9660342000468496E-2</v>
      </c>
    </row>
    <row r="30" spans="1:28" x14ac:dyDescent="0.25">
      <c r="S30" s="115" t="s">
        <v>75</v>
      </c>
      <c r="T30" s="115"/>
      <c r="U30" s="116"/>
      <c r="V30" s="116">
        <v>161</v>
      </c>
      <c r="W30" s="116">
        <v>165</v>
      </c>
      <c r="X30" s="116">
        <v>211</v>
      </c>
      <c r="Y30" s="112">
        <v>208</v>
      </c>
      <c r="Z30" s="112">
        <v>242</v>
      </c>
      <c r="AB30" s="117">
        <f t="shared" si="2"/>
        <v>5.6687748887327243E-2</v>
      </c>
    </row>
    <row r="31" spans="1:28" x14ac:dyDescent="0.25">
      <c r="S31" s="115" t="s">
        <v>76</v>
      </c>
      <c r="T31" s="115"/>
      <c r="U31" s="116"/>
      <c r="V31" s="116">
        <v>218</v>
      </c>
      <c r="W31" s="116">
        <v>215</v>
      </c>
      <c r="X31" s="116">
        <v>235</v>
      </c>
      <c r="Y31" s="112">
        <v>275</v>
      </c>
      <c r="Z31" s="112">
        <v>319</v>
      </c>
      <c r="AB31" s="117">
        <f t="shared" si="2"/>
        <v>7.4724759896931364E-2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59</v>
      </c>
      <c r="W32" s="116">
        <v>72</v>
      </c>
      <c r="X32" s="116">
        <v>76</v>
      </c>
      <c r="Y32" s="112">
        <v>64</v>
      </c>
      <c r="Z32" s="112">
        <v>75</v>
      </c>
      <c r="AB32" s="117">
        <f t="shared" si="2"/>
        <v>1.7568517217146872E-2</v>
      </c>
    </row>
    <row r="33" spans="19:32" x14ac:dyDescent="0.25">
      <c r="S33" s="115" t="s">
        <v>78</v>
      </c>
      <c r="T33" s="115"/>
      <c r="U33" s="116"/>
      <c r="V33" s="116">
        <v>74</v>
      </c>
      <c r="W33" s="116">
        <v>86</v>
      </c>
      <c r="X33" s="116">
        <v>80</v>
      </c>
      <c r="Y33" s="112">
        <v>89</v>
      </c>
      <c r="Z33" s="112">
        <v>86</v>
      </c>
      <c r="AB33" s="117">
        <f t="shared" si="2"/>
        <v>2.0145233075661746E-2</v>
      </c>
    </row>
    <row r="34" spans="19:32" x14ac:dyDescent="0.25">
      <c r="S34" s="118" t="s">
        <v>53</v>
      </c>
      <c r="T34" s="118"/>
      <c r="U34" s="119"/>
      <c r="V34" s="119">
        <v>3494</v>
      </c>
      <c r="W34" s="119">
        <v>3696</v>
      </c>
      <c r="X34" s="119">
        <v>3852</v>
      </c>
      <c r="Y34" s="120">
        <v>3988</v>
      </c>
      <c r="Z34" s="120">
        <v>4269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2003</v>
      </c>
      <c r="W37" s="112">
        <v>1990</v>
      </c>
      <c r="X37" s="112">
        <v>2047</v>
      </c>
      <c r="Y37" s="112">
        <v>1991</v>
      </c>
      <c r="Z37" s="112">
        <v>2088</v>
      </c>
      <c r="AB37" s="132">
        <f>Z37/Z40*100</f>
        <v>78.407810739767186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386</v>
      </c>
      <c r="W38" s="112">
        <v>457</v>
      </c>
      <c r="X38" s="112">
        <v>504</v>
      </c>
      <c r="Y38" s="112">
        <v>563</v>
      </c>
      <c r="Z38" s="112">
        <v>575</v>
      </c>
      <c r="AB38" s="132">
        <f>Z38/Z40*100</f>
        <v>21.592189260232818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2389</v>
      </c>
      <c r="W40" s="112">
        <v>2447</v>
      </c>
      <c r="X40" s="112">
        <v>2551</v>
      </c>
      <c r="Y40" s="112">
        <v>2554</v>
      </c>
      <c r="Z40" s="112">
        <v>2663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10</v>
      </c>
      <c r="W44" s="112">
        <v>14</v>
      </c>
      <c r="X44" s="112">
        <v>3</v>
      </c>
      <c r="Y44" s="112">
        <v>6</v>
      </c>
      <c r="Z44" s="112">
        <v>7</v>
      </c>
    </row>
    <row r="45" spans="19:32" x14ac:dyDescent="0.25">
      <c r="S45" s="115" t="s">
        <v>37</v>
      </c>
      <c r="T45" s="115"/>
      <c r="U45" s="112"/>
      <c r="V45" s="112">
        <v>34</v>
      </c>
      <c r="W45" s="112">
        <v>34</v>
      </c>
      <c r="X45" s="112">
        <v>47</v>
      </c>
      <c r="Y45" s="112">
        <v>38</v>
      </c>
      <c r="Z45" s="112">
        <v>62</v>
      </c>
    </row>
    <row r="46" spans="19:32" x14ac:dyDescent="0.25">
      <c r="S46" s="115" t="s">
        <v>38</v>
      </c>
      <c r="T46" s="115"/>
      <c r="U46" s="112"/>
      <c r="V46" s="112">
        <v>104</v>
      </c>
      <c r="W46" s="112">
        <v>71</v>
      </c>
      <c r="X46" s="112">
        <v>76</v>
      </c>
      <c r="Y46" s="112">
        <v>70</v>
      </c>
      <c r="Z46" s="112">
        <v>81</v>
      </c>
    </row>
    <row r="47" spans="19:32" x14ac:dyDescent="0.25">
      <c r="S47" s="115" t="s">
        <v>39</v>
      </c>
      <c r="T47" s="115"/>
      <c r="U47" s="112"/>
      <c r="V47" s="112">
        <v>140</v>
      </c>
      <c r="W47" s="112">
        <v>164</v>
      </c>
      <c r="X47" s="112">
        <v>140</v>
      </c>
      <c r="Y47" s="112">
        <v>142</v>
      </c>
      <c r="Z47" s="112">
        <v>136</v>
      </c>
    </row>
    <row r="48" spans="19:32" x14ac:dyDescent="0.25">
      <c r="S48" s="115" t="s">
        <v>40</v>
      </c>
      <c r="T48" s="115"/>
      <c r="U48" s="112"/>
      <c r="V48" s="112">
        <v>196</v>
      </c>
      <c r="W48" s="112">
        <v>221</v>
      </c>
      <c r="X48" s="112">
        <v>257</v>
      </c>
      <c r="Y48" s="112">
        <v>297</v>
      </c>
      <c r="Z48" s="112">
        <v>317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143</v>
      </c>
      <c r="W49" s="112">
        <v>188</v>
      </c>
      <c r="X49" s="112">
        <v>219</v>
      </c>
      <c r="Y49" s="112">
        <v>230</v>
      </c>
      <c r="Z49" s="112">
        <v>276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Glamorgan/Spring Bay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119</v>
      </c>
      <c r="W50" s="112">
        <v>146</v>
      </c>
      <c r="X50" s="112">
        <v>157</v>
      </c>
      <c r="Y50" s="112">
        <v>187</v>
      </c>
      <c r="Z50" s="112">
        <v>191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135</v>
      </c>
      <c r="W51" s="112">
        <v>125</v>
      </c>
      <c r="X51" s="112">
        <v>147</v>
      </c>
      <c r="Y51" s="112">
        <v>141</v>
      </c>
      <c r="Z51" s="112">
        <v>144</v>
      </c>
    </row>
    <row r="52" spans="1:26" ht="15" customHeight="1" x14ac:dyDescent="0.25">
      <c r="S52" s="115" t="s">
        <v>44</v>
      </c>
      <c r="T52" s="115"/>
      <c r="U52" s="112"/>
      <c r="V52" s="112">
        <v>169</v>
      </c>
      <c r="W52" s="112">
        <v>168</v>
      </c>
      <c r="X52" s="112">
        <v>162</v>
      </c>
      <c r="Y52" s="112">
        <v>146</v>
      </c>
      <c r="Z52" s="112">
        <v>150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184</v>
      </c>
      <c r="W53" s="112">
        <v>162</v>
      </c>
      <c r="X53" s="112">
        <v>145</v>
      </c>
      <c r="Y53" s="112">
        <v>169</v>
      </c>
      <c r="Z53" s="112">
        <v>195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192</v>
      </c>
      <c r="W54" s="112">
        <v>205</v>
      </c>
      <c r="X54" s="112">
        <v>212</v>
      </c>
      <c r="Y54" s="112">
        <v>201</v>
      </c>
      <c r="Z54" s="112">
        <v>192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150</v>
      </c>
      <c r="W55" s="112">
        <v>183</v>
      </c>
      <c r="X55" s="112">
        <v>179</v>
      </c>
      <c r="Y55" s="112">
        <v>185</v>
      </c>
      <c r="Z55" s="112">
        <v>201</v>
      </c>
    </row>
    <row r="56" spans="1:26" ht="15" customHeight="1" x14ac:dyDescent="0.25">
      <c r="S56" s="115" t="s">
        <v>48</v>
      </c>
      <c r="T56" s="115"/>
      <c r="U56" s="112"/>
      <c r="V56" s="112">
        <v>130</v>
      </c>
      <c r="W56" s="112">
        <v>136</v>
      </c>
      <c r="X56" s="112">
        <v>125</v>
      </c>
      <c r="Y56" s="112">
        <v>146</v>
      </c>
      <c r="Z56" s="112">
        <v>145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54</v>
      </c>
      <c r="W57" s="112">
        <v>51</v>
      </c>
      <c r="X57" s="112">
        <v>64</v>
      </c>
      <c r="Y57" s="112">
        <v>53</v>
      </c>
      <c r="Z57" s="112">
        <v>77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17</v>
      </c>
      <c r="W58" s="112">
        <v>21</v>
      </c>
      <c r="X58" s="112">
        <v>24</v>
      </c>
      <c r="Y58" s="112">
        <v>25</v>
      </c>
      <c r="Z58" s="112">
        <v>25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10</v>
      </c>
      <c r="W59" s="112">
        <v>4</v>
      </c>
      <c r="X59" s="112">
        <v>13</v>
      </c>
      <c r="Y59" s="112">
        <v>8</v>
      </c>
      <c r="Z59" s="112">
        <v>10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3</v>
      </c>
      <c r="W60" s="112">
        <v>4</v>
      </c>
      <c r="X60" s="112">
        <v>4</v>
      </c>
      <c r="Y60" s="112">
        <v>8</v>
      </c>
      <c r="Z60" s="112">
        <v>10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1800</v>
      </c>
      <c r="W61" s="112">
        <v>1906</v>
      </c>
      <c r="X61" s="112">
        <v>1972</v>
      </c>
      <c r="Y61" s="112">
        <v>2052</v>
      </c>
      <c r="Z61" s="112">
        <v>2206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11</v>
      </c>
      <c r="W63" s="112">
        <v>15</v>
      </c>
      <c r="X63" s="112">
        <v>12</v>
      </c>
      <c r="Y63" s="112">
        <v>13</v>
      </c>
      <c r="Z63" s="112">
        <v>9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53</v>
      </c>
      <c r="W64" s="112">
        <v>51</v>
      </c>
      <c r="X64" s="112">
        <v>53</v>
      </c>
      <c r="Y64" s="112">
        <v>40</v>
      </c>
      <c r="Z64" s="112">
        <v>46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Glamorgan/Spring Bay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65</v>
      </c>
      <c r="W65" s="112">
        <v>75</v>
      </c>
      <c r="X65" s="112">
        <v>85</v>
      </c>
      <c r="Y65" s="112">
        <v>114</v>
      </c>
      <c r="Z65" s="112">
        <v>126</v>
      </c>
    </row>
    <row r="66" spans="1:26" x14ac:dyDescent="0.25">
      <c r="S66" s="115" t="s">
        <v>39</v>
      </c>
      <c r="T66" s="115"/>
      <c r="U66" s="112"/>
      <c r="V66" s="112">
        <v>96</v>
      </c>
      <c r="W66" s="112">
        <v>109</v>
      </c>
      <c r="X66" s="112">
        <v>105</v>
      </c>
      <c r="Y66" s="112">
        <v>118</v>
      </c>
      <c r="Z66" s="112">
        <v>127</v>
      </c>
    </row>
    <row r="67" spans="1:26" x14ac:dyDescent="0.25">
      <c r="S67" s="115" t="s">
        <v>40</v>
      </c>
      <c r="T67" s="115"/>
      <c r="U67" s="112"/>
      <c r="V67" s="112">
        <v>179</v>
      </c>
      <c r="W67" s="112">
        <v>270</v>
      </c>
      <c r="X67" s="112">
        <v>275</v>
      </c>
      <c r="Y67" s="112">
        <v>245</v>
      </c>
      <c r="Z67" s="112">
        <v>245</v>
      </c>
    </row>
    <row r="68" spans="1:26" x14ac:dyDescent="0.25">
      <c r="S68" s="115" t="s">
        <v>41</v>
      </c>
      <c r="T68" s="115"/>
      <c r="U68" s="112"/>
      <c r="V68" s="112">
        <v>155</v>
      </c>
      <c r="W68" s="112">
        <v>172</v>
      </c>
      <c r="X68" s="112">
        <v>211</v>
      </c>
      <c r="Y68" s="112">
        <v>211</v>
      </c>
      <c r="Z68" s="112">
        <v>193</v>
      </c>
    </row>
    <row r="69" spans="1:26" x14ac:dyDescent="0.25">
      <c r="S69" s="115" t="s">
        <v>42</v>
      </c>
      <c r="T69" s="115"/>
      <c r="U69" s="112"/>
      <c r="V69" s="112">
        <v>116</v>
      </c>
      <c r="W69" s="112">
        <v>111</v>
      </c>
      <c r="X69" s="112">
        <v>131</v>
      </c>
      <c r="Y69" s="112">
        <v>154</v>
      </c>
      <c r="Z69" s="112">
        <v>175</v>
      </c>
    </row>
    <row r="70" spans="1:26" x14ac:dyDescent="0.25">
      <c r="S70" s="115" t="s">
        <v>43</v>
      </c>
      <c r="T70" s="115"/>
      <c r="U70" s="112"/>
      <c r="V70" s="112">
        <v>129</v>
      </c>
      <c r="W70" s="112">
        <v>132</v>
      </c>
      <c r="X70" s="112">
        <v>134</v>
      </c>
      <c r="Y70" s="112">
        <v>145</v>
      </c>
      <c r="Z70" s="112">
        <v>161</v>
      </c>
    </row>
    <row r="71" spans="1:26" x14ac:dyDescent="0.25">
      <c r="S71" s="115" t="s">
        <v>44</v>
      </c>
      <c r="T71" s="115"/>
      <c r="U71" s="112"/>
      <c r="V71" s="112">
        <v>186</v>
      </c>
      <c r="W71" s="112">
        <v>149</v>
      </c>
      <c r="X71" s="112">
        <v>147</v>
      </c>
      <c r="Y71" s="112">
        <v>137</v>
      </c>
      <c r="Z71" s="112">
        <v>160</v>
      </c>
    </row>
    <row r="72" spans="1:26" x14ac:dyDescent="0.25">
      <c r="S72" s="115" t="s">
        <v>45</v>
      </c>
      <c r="T72" s="115"/>
      <c r="U72" s="112"/>
      <c r="V72" s="112">
        <v>163</v>
      </c>
      <c r="W72" s="112">
        <v>192</v>
      </c>
      <c r="X72" s="112">
        <v>204</v>
      </c>
      <c r="Y72" s="112">
        <v>206</v>
      </c>
      <c r="Z72" s="112">
        <v>209</v>
      </c>
    </row>
    <row r="73" spans="1:26" x14ac:dyDescent="0.25">
      <c r="S73" s="115" t="s">
        <v>46</v>
      </c>
      <c r="T73" s="115"/>
      <c r="U73" s="112"/>
      <c r="V73" s="112">
        <v>219</v>
      </c>
      <c r="W73" s="112">
        <v>212</v>
      </c>
      <c r="X73" s="112">
        <v>198</v>
      </c>
      <c r="Y73" s="112">
        <v>199</v>
      </c>
      <c r="Z73" s="112">
        <v>218</v>
      </c>
    </row>
    <row r="74" spans="1:26" x14ac:dyDescent="0.25">
      <c r="S74" s="115" t="s">
        <v>47</v>
      </c>
      <c r="T74" s="115"/>
      <c r="U74" s="112"/>
      <c r="V74" s="112">
        <v>154</v>
      </c>
      <c r="W74" s="112">
        <v>153</v>
      </c>
      <c r="X74" s="112">
        <v>175</v>
      </c>
      <c r="Y74" s="112">
        <v>189</v>
      </c>
      <c r="Z74" s="112">
        <v>217</v>
      </c>
    </row>
    <row r="75" spans="1:26" x14ac:dyDescent="0.25">
      <c r="S75" s="115" t="s">
        <v>48</v>
      </c>
      <c r="T75" s="115"/>
      <c r="U75" s="112"/>
      <c r="V75" s="112">
        <v>107</v>
      </c>
      <c r="W75" s="112">
        <v>98</v>
      </c>
      <c r="X75" s="112">
        <v>89</v>
      </c>
      <c r="Y75" s="112">
        <v>92</v>
      </c>
      <c r="Z75" s="112">
        <v>111</v>
      </c>
    </row>
    <row r="76" spans="1:26" x14ac:dyDescent="0.25">
      <c r="S76" s="115" t="s">
        <v>49</v>
      </c>
      <c r="T76" s="115"/>
      <c r="U76" s="112"/>
      <c r="V76" s="112">
        <v>33</v>
      </c>
      <c r="W76" s="112">
        <v>31</v>
      </c>
      <c r="X76" s="112">
        <v>36</v>
      </c>
      <c r="Y76" s="112">
        <v>42</v>
      </c>
      <c r="Z76" s="112">
        <v>42</v>
      </c>
    </row>
    <row r="77" spans="1:26" x14ac:dyDescent="0.25">
      <c r="S77" s="115" t="s">
        <v>50</v>
      </c>
      <c r="T77" s="115"/>
      <c r="U77" s="112"/>
      <c r="V77" s="112">
        <v>20</v>
      </c>
      <c r="W77" s="112">
        <v>13</v>
      </c>
      <c r="X77" s="112">
        <v>20</v>
      </c>
      <c r="Y77" s="112">
        <v>17</v>
      </c>
      <c r="Z77" s="112">
        <v>13</v>
      </c>
    </row>
    <row r="78" spans="1:26" x14ac:dyDescent="0.25">
      <c r="S78" s="115" t="s">
        <v>51</v>
      </c>
      <c r="T78" s="115"/>
      <c r="U78" s="112"/>
      <c r="V78" s="112">
        <v>7</v>
      </c>
      <c r="W78" s="112">
        <v>6</v>
      </c>
      <c r="X78" s="112">
        <v>6</v>
      </c>
      <c r="Y78" s="112">
        <v>4</v>
      </c>
      <c r="Z78" s="112">
        <v>6</v>
      </c>
    </row>
    <row r="79" spans="1:26" x14ac:dyDescent="0.25">
      <c r="S79" s="115" t="s">
        <v>52</v>
      </c>
      <c r="T79" s="115"/>
      <c r="U79" s="112"/>
      <c r="V79" s="112">
        <v>8</v>
      </c>
      <c r="W79" s="112">
        <v>5</v>
      </c>
      <c r="X79" s="112">
        <v>6</v>
      </c>
      <c r="Y79" s="112">
        <v>8</v>
      </c>
      <c r="Z79" s="112">
        <v>7</v>
      </c>
    </row>
    <row r="80" spans="1:26" x14ac:dyDescent="0.25">
      <c r="S80" s="118" t="s">
        <v>53</v>
      </c>
      <c r="T80" s="118"/>
      <c r="U80" s="112"/>
      <c r="V80" s="112">
        <v>1691</v>
      </c>
      <c r="W80" s="112">
        <v>1792</v>
      </c>
      <c r="X80" s="112">
        <v>1878</v>
      </c>
      <c r="Y80" s="112">
        <v>1934</v>
      </c>
      <c r="Z80" s="112">
        <v>2065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Glamorgan/Spring Bay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146</v>
      </c>
      <c r="W83" s="112">
        <v>164</v>
      </c>
      <c r="X83" s="112">
        <v>172</v>
      </c>
      <c r="Y83" s="112">
        <v>178</v>
      </c>
      <c r="Z83" s="112">
        <v>183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88</v>
      </c>
      <c r="W84" s="112">
        <v>93</v>
      </c>
      <c r="X84" s="112">
        <v>93</v>
      </c>
      <c r="Y84" s="112">
        <v>103</v>
      </c>
      <c r="Z84" s="112">
        <v>106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182</v>
      </c>
      <c r="W85" s="112">
        <v>198</v>
      </c>
      <c r="X85" s="112">
        <v>212</v>
      </c>
      <c r="Y85" s="112">
        <v>215</v>
      </c>
      <c r="Z85" s="112">
        <v>235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4,270</v>
      </c>
      <c r="D86" s="94">
        <f t="shared" ref="D86:D91" si="4">AD4</f>
        <v>7.0712136409227577E-2</v>
      </c>
      <c r="E86" s="95">
        <f t="shared" ref="E86:E91" si="5">AD4</f>
        <v>7.0712136409227577E-2</v>
      </c>
      <c r="F86" s="94">
        <f t="shared" ref="F86:F91" si="6">AF4</f>
        <v>0.22069754145225851</v>
      </c>
      <c r="G86" s="95">
        <f t="shared" ref="G86:G91" si="7">AF4</f>
        <v>0.22069754145225851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66</v>
      </c>
      <c r="W86" s="112">
        <v>72</v>
      </c>
      <c r="X86" s="112">
        <v>76</v>
      </c>
      <c r="Y86" s="112">
        <v>65</v>
      </c>
      <c r="Z86" s="112">
        <v>72</v>
      </c>
    </row>
    <row r="87" spans="1:30" ht="15" customHeight="1" x14ac:dyDescent="0.25">
      <c r="A87" s="96" t="s">
        <v>4</v>
      </c>
      <c r="B87" s="49"/>
      <c r="C87" s="97" t="str">
        <f t="shared" si="3"/>
        <v>2,204</v>
      </c>
      <c r="D87" s="94">
        <f t="shared" si="4"/>
        <v>7.4074074074074181E-2</v>
      </c>
      <c r="E87" s="95">
        <f t="shared" si="5"/>
        <v>7.4074074074074181E-2</v>
      </c>
      <c r="F87" s="94">
        <f t="shared" si="6"/>
        <v>0.22376457523598003</v>
      </c>
      <c r="G87" s="95">
        <f t="shared" si="7"/>
        <v>0.22376457523598003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24</v>
      </c>
      <c r="W87" s="112">
        <v>26</v>
      </c>
      <c r="X87" s="112">
        <v>27</v>
      </c>
      <c r="Y87" s="112">
        <v>21</v>
      </c>
      <c r="Z87" s="112">
        <v>25</v>
      </c>
    </row>
    <row r="88" spans="1:30" ht="15" customHeight="1" x14ac:dyDescent="0.25">
      <c r="A88" s="96" t="s">
        <v>5</v>
      </c>
      <c r="B88" s="49"/>
      <c r="C88" s="97" t="str">
        <f t="shared" si="3"/>
        <v>2,060</v>
      </c>
      <c r="D88" s="94">
        <f t="shared" si="4"/>
        <v>6.5149948293691917E-2</v>
      </c>
      <c r="E88" s="95">
        <f t="shared" si="5"/>
        <v>6.5149948293691917E-2</v>
      </c>
      <c r="F88" s="94">
        <f t="shared" si="6"/>
        <v>0.21821407451212305</v>
      </c>
      <c r="G88" s="95">
        <f t="shared" si="7"/>
        <v>0.21821407451212305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42</v>
      </c>
      <c r="W88" s="112">
        <v>44</v>
      </c>
      <c r="X88" s="112">
        <v>44</v>
      </c>
      <c r="Y88" s="112">
        <v>42</v>
      </c>
      <c r="Z88" s="112">
        <v>42</v>
      </c>
    </row>
    <row r="89" spans="1:30" ht="15" customHeight="1" x14ac:dyDescent="0.25">
      <c r="A89" s="49" t="s">
        <v>6</v>
      </c>
      <c r="B89" s="49"/>
      <c r="C89" s="97" t="str">
        <f t="shared" si="3"/>
        <v>2,662</v>
      </c>
      <c r="D89" s="94">
        <f t="shared" si="4"/>
        <v>4.1063746578021032E-2</v>
      </c>
      <c r="E89" s="95">
        <f t="shared" si="5"/>
        <v>4.1063746578021032E-2</v>
      </c>
      <c r="F89" s="94">
        <f t="shared" si="6"/>
        <v>0.11380753138075317</v>
      </c>
      <c r="G89" s="95">
        <f t="shared" si="7"/>
        <v>0.11380753138075317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87</v>
      </c>
      <c r="W89" s="112">
        <v>92</v>
      </c>
      <c r="X89" s="112">
        <v>110</v>
      </c>
      <c r="Y89" s="112">
        <v>104</v>
      </c>
      <c r="Z89" s="112">
        <v>106</v>
      </c>
    </row>
    <row r="90" spans="1:30" ht="15" customHeight="1" x14ac:dyDescent="0.25">
      <c r="A90" s="49" t="s">
        <v>96</v>
      </c>
      <c r="B90" s="49"/>
      <c r="C90" s="97" t="str">
        <f t="shared" si="3"/>
        <v>$34,711</v>
      </c>
      <c r="D90" s="94">
        <f t="shared" si="4"/>
        <v>3.3673113860722692E-2</v>
      </c>
      <c r="E90" s="95">
        <f t="shared" si="5"/>
        <v>3.3673113860722692E-2</v>
      </c>
      <c r="F90" s="94">
        <f t="shared" si="6"/>
        <v>0.19626802737358906</v>
      </c>
      <c r="G90" s="95">
        <f t="shared" si="7"/>
        <v>0.19626802737358906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249</v>
      </c>
      <c r="W90" s="112">
        <v>254</v>
      </c>
      <c r="X90" s="112">
        <v>261</v>
      </c>
      <c r="Y90" s="112">
        <v>269</v>
      </c>
      <c r="Z90" s="112">
        <v>264</v>
      </c>
    </row>
    <row r="91" spans="1:30" ht="15" customHeight="1" x14ac:dyDescent="0.25">
      <c r="A91" s="49" t="s">
        <v>7</v>
      </c>
      <c r="B91" s="49"/>
      <c r="C91" s="97" t="str">
        <f t="shared" si="3"/>
        <v>$130.0 mil</v>
      </c>
      <c r="D91" s="94">
        <f t="shared" si="4"/>
        <v>8.6988496150269601E-2</v>
      </c>
      <c r="E91" s="95">
        <f t="shared" si="5"/>
        <v>8.6988496150269601E-2</v>
      </c>
      <c r="F91" s="94">
        <f t="shared" si="6"/>
        <v>0.32496656541765079</v>
      </c>
      <c r="G91" s="95">
        <f t="shared" si="7"/>
        <v>0.32496656541765079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1240</v>
      </c>
      <c r="W91" s="112">
        <v>1283</v>
      </c>
      <c r="X91" s="112">
        <v>1334</v>
      </c>
      <c r="Y91" s="112">
        <v>1336</v>
      </c>
      <c r="Z91" s="112">
        <v>1412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99</v>
      </c>
      <c r="W93" s="112">
        <v>102</v>
      </c>
      <c r="X93" s="112">
        <v>129</v>
      </c>
      <c r="Y93" s="112">
        <v>134</v>
      </c>
      <c r="Z93" s="112">
        <v>128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112</v>
      </c>
      <c r="W94" s="112">
        <v>112</v>
      </c>
      <c r="X94" s="112">
        <v>119</v>
      </c>
      <c r="Y94" s="112">
        <v>131</v>
      </c>
      <c r="Z94" s="112">
        <v>136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53</v>
      </c>
      <c r="W95" s="112">
        <v>43</v>
      </c>
      <c r="X95" s="112">
        <v>50</v>
      </c>
      <c r="Y95" s="112">
        <v>42</v>
      </c>
      <c r="Z95" s="112">
        <v>49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186</v>
      </c>
      <c r="W96" s="112">
        <v>181</v>
      </c>
      <c r="X96" s="112">
        <v>195</v>
      </c>
      <c r="Y96" s="112">
        <v>201</v>
      </c>
      <c r="Z96" s="112">
        <v>224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150</v>
      </c>
      <c r="W97" s="112">
        <v>156</v>
      </c>
      <c r="X97" s="112">
        <v>149</v>
      </c>
      <c r="Y97" s="112">
        <v>142</v>
      </c>
      <c r="Z97" s="112">
        <v>159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116</v>
      </c>
      <c r="W98" s="112">
        <v>112</v>
      </c>
      <c r="X98" s="112">
        <v>108</v>
      </c>
      <c r="Y98" s="112">
        <v>117</v>
      </c>
      <c r="Z98" s="112">
        <v>111</v>
      </c>
    </row>
    <row r="99" spans="1:32" ht="15" customHeight="1" x14ac:dyDescent="0.25">
      <c r="S99" s="115" t="s">
        <v>143</v>
      </c>
      <c r="T99" s="115"/>
      <c r="U99" s="112"/>
      <c r="V99" s="112">
        <v>9</v>
      </c>
      <c r="W99" s="112">
        <v>7</v>
      </c>
      <c r="X99" s="112">
        <v>8</v>
      </c>
      <c r="Y99" s="112">
        <v>3</v>
      </c>
      <c r="Z99" s="112">
        <v>4</v>
      </c>
    </row>
    <row r="100" spans="1:32" ht="15" customHeight="1" x14ac:dyDescent="0.25">
      <c r="S100" s="115" t="s">
        <v>58</v>
      </c>
      <c r="T100" s="115"/>
      <c r="U100" s="112"/>
      <c r="V100" s="112">
        <v>148</v>
      </c>
      <c r="W100" s="112">
        <v>182</v>
      </c>
      <c r="X100" s="112">
        <v>199</v>
      </c>
      <c r="Y100" s="112">
        <v>192</v>
      </c>
      <c r="Z100" s="112">
        <v>179</v>
      </c>
    </row>
    <row r="101" spans="1:32" x14ac:dyDescent="0.25">
      <c r="A101" s="18"/>
      <c r="S101" s="118" t="s">
        <v>53</v>
      </c>
      <c r="T101" s="118"/>
      <c r="U101" s="112"/>
      <c r="V101" s="112">
        <v>1149</v>
      </c>
      <c r="W101" s="112">
        <v>1162</v>
      </c>
      <c r="X101" s="112">
        <v>1219</v>
      </c>
      <c r="Y101" s="112">
        <v>1212</v>
      </c>
      <c r="Z101" s="112">
        <v>1250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2581</v>
      </c>
      <c r="W104" s="112">
        <v>2761</v>
      </c>
      <c r="X104" s="112">
        <v>3039</v>
      </c>
      <c r="Y104" s="112">
        <v>3059</v>
      </c>
      <c r="Z104" s="112">
        <v>3321</v>
      </c>
      <c r="AB104" s="109" t="str">
        <f>TEXT(Z104,"###,###")</f>
        <v>3,321</v>
      </c>
      <c r="AD104" s="130">
        <f>Z104/($Z$4)*100</f>
        <v>77.77517564402811</v>
      </c>
      <c r="AF104" s="109"/>
    </row>
    <row r="105" spans="1:32" x14ac:dyDescent="0.25">
      <c r="S105" s="115" t="s">
        <v>17</v>
      </c>
      <c r="T105" s="115"/>
      <c r="U105" s="112"/>
      <c r="V105" s="112">
        <v>362</v>
      </c>
      <c r="W105" s="112">
        <v>408</v>
      </c>
      <c r="X105" s="112">
        <v>414</v>
      </c>
      <c r="Y105" s="112">
        <v>447</v>
      </c>
      <c r="Z105" s="112">
        <v>511</v>
      </c>
      <c r="AB105" s="109" t="str">
        <f>TEXT(Z105,"###,###")</f>
        <v>511</v>
      </c>
      <c r="AD105" s="130">
        <f>Z105/($Z$4)*100</f>
        <v>11.967213114754099</v>
      </c>
      <c r="AF105" s="109"/>
    </row>
    <row r="106" spans="1:32" x14ac:dyDescent="0.25">
      <c r="S106" s="118" t="s">
        <v>53</v>
      </c>
      <c r="T106" s="118"/>
      <c r="U106" s="120"/>
      <c r="V106" s="120">
        <v>2943</v>
      </c>
      <c r="W106" s="120">
        <v>3169</v>
      </c>
      <c r="X106" s="120">
        <v>3453</v>
      </c>
      <c r="Y106" s="120">
        <v>3506</v>
      </c>
      <c r="Z106" s="120">
        <v>3832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740</v>
      </c>
      <c r="W108" s="112">
        <v>678</v>
      </c>
      <c r="X108" s="112">
        <v>708</v>
      </c>
      <c r="Y108" s="112">
        <v>765</v>
      </c>
      <c r="Z108" s="112">
        <v>761</v>
      </c>
      <c r="AB108" s="109" t="str">
        <f>TEXT(Z108,"###,###")</f>
        <v>761</v>
      </c>
      <c r="AD108" s="130">
        <f>Z108/($Z$4)*100</f>
        <v>17.822014051522249</v>
      </c>
      <c r="AF108" s="109"/>
    </row>
    <row r="109" spans="1:32" x14ac:dyDescent="0.25">
      <c r="S109" s="115" t="s">
        <v>20</v>
      </c>
      <c r="T109" s="115"/>
      <c r="U109" s="112"/>
      <c r="V109" s="112">
        <v>793</v>
      </c>
      <c r="W109" s="112">
        <v>820</v>
      </c>
      <c r="X109" s="112">
        <v>818</v>
      </c>
      <c r="Y109" s="112">
        <v>923</v>
      </c>
      <c r="Z109" s="112">
        <v>1011</v>
      </c>
      <c r="AB109" s="109" t="str">
        <f>TEXT(Z109,"###,###")</f>
        <v>1,011</v>
      </c>
      <c r="AD109" s="130">
        <f>Z109/($Z$4)*100</f>
        <v>23.676814988290399</v>
      </c>
      <c r="AF109" s="109"/>
    </row>
    <row r="110" spans="1:32" x14ac:dyDescent="0.25">
      <c r="S110" s="115" t="s">
        <v>21</v>
      </c>
      <c r="T110" s="115"/>
      <c r="U110" s="112"/>
      <c r="V110" s="112">
        <v>733</v>
      </c>
      <c r="W110" s="112">
        <v>843</v>
      </c>
      <c r="X110" s="112">
        <v>1016</v>
      </c>
      <c r="Y110" s="112">
        <v>995</v>
      </c>
      <c r="Z110" s="112">
        <v>1075</v>
      </c>
      <c r="AB110" s="109" t="str">
        <f>TEXT(Z110,"###,###")</f>
        <v>1,075</v>
      </c>
      <c r="AD110" s="130">
        <f>Z110/($Z$4)*100</f>
        <v>25.175644028103044</v>
      </c>
      <c r="AF110" s="109"/>
    </row>
    <row r="111" spans="1:32" x14ac:dyDescent="0.25">
      <c r="S111" s="115" t="s">
        <v>22</v>
      </c>
      <c r="T111" s="115"/>
      <c r="U111" s="112"/>
      <c r="V111" s="112">
        <v>656</v>
      </c>
      <c r="W111" s="112">
        <v>823</v>
      </c>
      <c r="X111" s="112">
        <v>801</v>
      </c>
      <c r="Y111" s="112">
        <v>823</v>
      </c>
      <c r="Z111" s="112">
        <v>980</v>
      </c>
      <c r="AB111" s="109" t="str">
        <f>TEXT(Z111,"###,###")</f>
        <v>980</v>
      </c>
      <c r="AD111" s="130">
        <f>Z111/($Z$4)*100</f>
        <v>22.950819672131146</v>
      </c>
      <c r="AF111" s="109"/>
    </row>
    <row r="112" spans="1:32" x14ac:dyDescent="0.25">
      <c r="S112" s="118" t="s">
        <v>53</v>
      </c>
      <c r="T112" s="118"/>
      <c r="U112" s="112"/>
      <c r="V112" s="112">
        <v>3494</v>
      </c>
      <c r="W112" s="112">
        <v>3698</v>
      </c>
      <c r="X112" s="112">
        <v>3852</v>
      </c>
      <c r="Y112" s="112">
        <v>3988</v>
      </c>
      <c r="Z112" s="112">
        <v>4272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45.61</v>
      </c>
      <c r="W118" s="131">
        <v>45.07</v>
      </c>
      <c r="X118" s="131">
        <v>45.22</v>
      </c>
      <c r="Y118" s="131">
        <v>45.64</v>
      </c>
      <c r="Z118" s="131">
        <v>45.46</v>
      </c>
      <c r="AB118" s="109" t="str">
        <f>TEXT(Z118,"##.0")</f>
        <v>45.5</v>
      </c>
    </row>
    <row r="120" spans="19:32" x14ac:dyDescent="0.25">
      <c r="S120" s="101" t="s">
        <v>98</v>
      </c>
      <c r="T120" s="112"/>
      <c r="U120" s="112"/>
      <c r="V120" s="112">
        <v>1760</v>
      </c>
      <c r="W120" s="112">
        <v>1834</v>
      </c>
      <c r="X120" s="112">
        <v>1932</v>
      </c>
      <c r="Y120" s="112">
        <v>1912</v>
      </c>
      <c r="Z120" s="112">
        <v>2037</v>
      </c>
      <c r="AB120" s="109" t="str">
        <f>TEXT(Z120,"###,###")</f>
        <v>2,037</v>
      </c>
    </row>
    <row r="121" spans="19:32" x14ac:dyDescent="0.25">
      <c r="S121" s="101" t="s">
        <v>99</v>
      </c>
      <c r="T121" s="112"/>
      <c r="U121" s="112"/>
      <c r="V121" s="112">
        <v>357</v>
      </c>
      <c r="W121" s="112">
        <v>338</v>
      </c>
      <c r="X121" s="112">
        <v>341</v>
      </c>
      <c r="Y121" s="112">
        <v>354</v>
      </c>
      <c r="Z121" s="112">
        <v>347</v>
      </c>
      <c r="AB121" s="109" t="str">
        <f>TEXT(Z121,"###,###")</f>
        <v>347</v>
      </c>
    </row>
    <row r="122" spans="19:32" x14ac:dyDescent="0.25">
      <c r="S122" s="101" t="s">
        <v>100</v>
      </c>
      <c r="T122" s="112"/>
      <c r="U122" s="112"/>
      <c r="V122" s="112">
        <v>271</v>
      </c>
      <c r="W122" s="112">
        <v>275</v>
      </c>
      <c r="X122" s="112">
        <v>277</v>
      </c>
      <c r="Y122" s="112">
        <v>290</v>
      </c>
      <c r="Z122" s="112">
        <v>278</v>
      </c>
      <c r="AB122" s="109" t="str">
        <f>TEXT(Z122,"###,###")</f>
        <v>278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2031</v>
      </c>
      <c r="W124" s="112">
        <v>2109</v>
      </c>
      <c r="X124" s="112">
        <v>2209</v>
      </c>
      <c r="Y124" s="112">
        <v>2202</v>
      </c>
      <c r="Z124" s="112">
        <v>2315</v>
      </c>
      <c r="AB124" s="109" t="str">
        <f>TEXT(Z124,"###,###")</f>
        <v>2,315</v>
      </c>
      <c r="AD124" s="127">
        <f>Z124/$Z$7*100</f>
        <v>86.964688204357614</v>
      </c>
    </row>
    <row r="125" spans="19:32" x14ac:dyDescent="0.25">
      <c r="S125" s="101" t="s">
        <v>102</v>
      </c>
      <c r="T125" s="112"/>
      <c r="U125" s="112"/>
      <c r="V125" s="112">
        <v>628</v>
      </c>
      <c r="W125" s="112">
        <v>613</v>
      </c>
      <c r="X125" s="112">
        <v>618</v>
      </c>
      <c r="Y125" s="112">
        <v>644</v>
      </c>
      <c r="Z125" s="112">
        <v>625</v>
      </c>
      <c r="AB125" s="109" t="str">
        <f>TEXT(Z125,"###,###")</f>
        <v>625</v>
      </c>
      <c r="AD125" s="127">
        <f>Z125/$Z$7*100</f>
        <v>23.478587528174305</v>
      </c>
    </row>
    <row r="127" spans="19:32" x14ac:dyDescent="0.25">
      <c r="S127" s="101" t="s">
        <v>103</v>
      </c>
      <c r="T127" s="112"/>
      <c r="U127" s="112"/>
      <c r="V127" s="112">
        <v>1239</v>
      </c>
      <c r="W127" s="112">
        <v>1283</v>
      </c>
      <c r="X127" s="112">
        <v>1331</v>
      </c>
      <c r="Y127" s="112">
        <v>1340</v>
      </c>
      <c r="Z127" s="112">
        <v>1410</v>
      </c>
      <c r="AB127" s="109" t="str">
        <f>TEXT(Z127,"###,###")</f>
        <v>1,410</v>
      </c>
      <c r="AD127" s="127">
        <f>Z127/$Z$7*100</f>
        <v>52.967693463561226</v>
      </c>
    </row>
    <row r="128" spans="19:32" x14ac:dyDescent="0.25">
      <c r="S128" s="101" t="s">
        <v>104</v>
      </c>
      <c r="T128" s="112"/>
      <c r="U128" s="112"/>
      <c r="V128" s="112">
        <v>1145</v>
      </c>
      <c r="W128" s="112">
        <v>1162</v>
      </c>
      <c r="X128" s="112">
        <v>1217</v>
      </c>
      <c r="Y128" s="112">
        <v>1212</v>
      </c>
      <c r="Z128" s="112">
        <v>1253</v>
      </c>
      <c r="AB128" s="109" t="str">
        <f>TEXT(Z128,"###,###")</f>
        <v>1,253</v>
      </c>
      <c r="AD128" s="127">
        <f>Z128/$Z$7*100</f>
        <v>47.069872276483849</v>
      </c>
    </row>
    <row r="130" spans="19:20" x14ac:dyDescent="0.25">
      <c r="S130" s="101" t="s">
        <v>180</v>
      </c>
      <c r="T130" s="127">
        <v>76.521412471825698</v>
      </c>
    </row>
    <row r="131" spans="19:20" x14ac:dyDescent="0.25">
      <c r="S131" s="101" t="s">
        <v>181</v>
      </c>
      <c r="T131" s="127">
        <v>13.035311795642373</v>
      </c>
    </row>
    <row r="132" spans="19:20" x14ac:dyDescent="0.25">
      <c r="S132" s="101" t="s">
        <v>182</v>
      </c>
      <c r="T132" s="127">
        <v>10.443275732531932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FAC7E0-0C7E-4E10-AF10-853D149DA3C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F39C1A58-1945-41D5-9360-CB07B6F8D72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AF7DB836-E431-49ED-B5B6-1E22030CFCE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5C2057B1-C093-4E61-B6AF-735BE72F03A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4FB1-08C7-4A3F-A040-B008AB7D8658}">
  <sheetPr codeName="Sheet78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120</v>
      </c>
      <c r="T1" s="99"/>
      <c r="U1" s="99"/>
      <c r="V1" s="99"/>
      <c r="W1" s="99"/>
      <c r="X1" s="99"/>
      <c r="Y1" s="100" t="s">
        <v>160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120</v>
      </c>
      <c r="Y3" s="105" t="s">
        <v>160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12.14 Glenorchy,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35714</v>
      </c>
      <c r="W4" s="108">
        <v>37738</v>
      </c>
      <c r="X4" s="108">
        <v>38869</v>
      </c>
      <c r="Y4" s="108">
        <v>42893</v>
      </c>
      <c r="Z4" s="108">
        <v>47439</v>
      </c>
      <c r="AB4" s="109" t="str">
        <f>TEXT(Z4,"###,###")</f>
        <v>47,439</v>
      </c>
      <c r="AD4" s="110">
        <f>Z4/Y4-1</f>
        <v>0.10598465950155034</v>
      </c>
      <c r="AF4" s="110">
        <f>Z4/V4-1</f>
        <v>0.32830262642101138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18640</v>
      </c>
      <c r="W5" s="108">
        <v>19989</v>
      </c>
      <c r="X5" s="108">
        <v>20742</v>
      </c>
      <c r="Y5" s="108">
        <v>22910</v>
      </c>
      <c r="Z5" s="108">
        <v>25310</v>
      </c>
      <c r="AB5" s="109" t="str">
        <f>TEXT(Z5,"###,###")</f>
        <v>25,310</v>
      </c>
      <c r="AD5" s="110">
        <f t="shared" ref="AD5:AD9" si="0">Z5/Y5-1</f>
        <v>0.10475774770842428</v>
      </c>
      <c r="AF5" s="110">
        <f t="shared" ref="AF5:AF9" si="1">Z5/V5-1</f>
        <v>0.35783261802575117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17068</v>
      </c>
      <c r="W6" s="108">
        <v>17754</v>
      </c>
      <c r="X6" s="108">
        <v>18127</v>
      </c>
      <c r="Y6" s="108">
        <v>19950</v>
      </c>
      <c r="Z6" s="108">
        <v>22106</v>
      </c>
      <c r="AB6" s="109" t="str">
        <f>TEXT(Z6,"###,###")</f>
        <v>22,106</v>
      </c>
      <c r="AD6" s="110">
        <f t="shared" si="0"/>
        <v>0.10807017543859643</v>
      </c>
      <c r="AF6" s="110">
        <f t="shared" si="1"/>
        <v>0.2951722521677993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25069</v>
      </c>
      <c r="W7" s="108">
        <v>26406</v>
      </c>
      <c r="X7" s="108">
        <v>27387</v>
      </c>
      <c r="Y7" s="108">
        <v>28128</v>
      </c>
      <c r="Z7" s="108">
        <v>29242</v>
      </c>
      <c r="AB7" s="109" t="str">
        <f>TEXT(Z7,"###,###")</f>
        <v>29,242</v>
      </c>
      <c r="AD7" s="110">
        <f t="shared" si="0"/>
        <v>3.9604664391353905E-2</v>
      </c>
      <c r="AF7" s="110">
        <f t="shared" si="1"/>
        <v>0.16646056883002913</v>
      </c>
    </row>
    <row r="8" spans="1:32" ht="17.25" customHeight="1" x14ac:dyDescent="0.25">
      <c r="A8" s="62" t="s">
        <v>12</v>
      </c>
      <c r="B8" s="63"/>
      <c r="C8" s="29"/>
      <c r="D8" s="64" t="str">
        <f>AB4</f>
        <v>47,439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29,242</v>
      </c>
      <c r="P8" s="65"/>
      <c r="S8" s="107" t="s">
        <v>83</v>
      </c>
      <c r="T8" s="108"/>
      <c r="U8" s="108"/>
      <c r="V8" s="108">
        <v>38420</v>
      </c>
      <c r="W8" s="108">
        <v>39503</v>
      </c>
      <c r="X8" s="108">
        <v>38451.65</v>
      </c>
      <c r="Y8" s="108">
        <v>39459.85</v>
      </c>
      <c r="Z8" s="108">
        <v>39780.47</v>
      </c>
      <c r="AB8" s="109" t="str">
        <f>TEXT(Z8,"$###,###")</f>
        <v>$39,780</v>
      </c>
      <c r="AD8" s="110">
        <f t="shared" si="0"/>
        <v>8.1252209524365071E-3</v>
      </c>
      <c r="AF8" s="110">
        <f t="shared" si="1"/>
        <v>3.5410463300364459E-2</v>
      </c>
    </row>
    <row r="9" spans="1:32" x14ac:dyDescent="0.25">
      <c r="A9" s="30" t="s">
        <v>14</v>
      </c>
      <c r="B9" s="69"/>
      <c r="C9" s="70"/>
      <c r="D9" s="71">
        <f>AD104</f>
        <v>78.028626235797546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52.311743382805552</v>
      </c>
      <c r="P9" s="72" t="s">
        <v>84</v>
      </c>
      <c r="S9" s="107" t="s">
        <v>7</v>
      </c>
      <c r="T9" s="108"/>
      <c r="U9" s="108"/>
      <c r="V9" s="108">
        <v>1199024469</v>
      </c>
      <c r="W9" s="108">
        <v>1299443180</v>
      </c>
      <c r="X9" s="108">
        <v>1363730657</v>
      </c>
      <c r="Y9" s="108">
        <v>1478600522</v>
      </c>
      <c r="Z9" s="108">
        <v>1625526891</v>
      </c>
      <c r="AB9" s="109" t="str">
        <f>TEXT(Z9/1000000,"$#,###.0")&amp;" mil"</f>
        <v>$1,625.5 mil</v>
      </c>
      <c r="AD9" s="110">
        <f t="shared" si="0"/>
        <v>9.936853586475336E-2</v>
      </c>
      <c r="AF9" s="110">
        <f t="shared" si="1"/>
        <v>0.35570785503294022</v>
      </c>
    </row>
    <row r="10" spans="1:32" x14ac:dyDescent="0.25">
      <c r="A10" s="30" t="s">
        <v>17</v>
      </c>
      <c r="B10" s="69"/>
      <c r="C10" s="70"/>
      <c r="D10" s="71">
        <f>AD105</f>
        <v>16.886949556272267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47.609602626359347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85.801244784898429</v>
      </c>
      <c r="P11" s="72" t="s">
        <v>84</v>
      </c>
      <c r="S11" s="107" t="s">
        <v>29</v>
      </c>
      <c r="T11" s="112"/>
      <c r="U11" s="112"/>
      <c r="V11" s="112">
        <v>32683</v>
      </c>
      <c r="W11" s="112">
        <v>34566</v>
      </c>
      <c r="X11" s="112">
        <v>35290</v>
      </c>
      <c r="Y11" s="112">
        <v>38963</v>
      </c>
      <c r="Z11" s="112">
        <v>43286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5.0714725394979823</v>
      </c>
      <c r="P12" s="72" t="s">
        <v>84</v>
      </c>
      <c r="S12" s="107" t="s">
        <v>30</v>
      </c>
      <c r="T12" s="112"/>
      <c r="U12" s="112"/>
      <c r="V12" s="112">
        <v>3031</v>
      </c>
      <c r="W12" s="112">
        <v>3174</v>
      </c>
      <c r="X12" s="112">
        <v>3583</v>
      </c>
      <c r="Y12" s="112">
        <v>3930</v>
      </c>
      <c r="Z12" s="112">
        <v>4150</v>
      </c>
    </row>
    <row r="13" spans="1:32" ht="15" customHeight="1" x14ac:dyDescent="0.25">
      <c r="A13" s="30" t="s">
        <v>19</v>
      </c>
      <c r="B13" s="70"/>
      <c r="C13" s="70"/>
      <c r="D13" s="71">
        <f>AD108</f>
        <v>11.399903033369169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9.1238629368716229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13.946331077805182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39.2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25.350450051645275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25.278746836308912</v>
      </c>
      <c r="P15" s="72" t="s">
        <v>84</v>
      </c>
      <c r="S15" s="115" t="s">
        <v>60</v>
      </c>
      <c r="T15" s="115"/>
      <c r="U15" s="116"/>
      <c r="V15" s="116">
        <v>1652</v>
      </c>
      <c r="W15" s="116">
        <v>1528</v>
      </c>
      <c r="X15" s="116">
        <v>1548</v>
      </c>
      <c r="Y15" s="112">
        <v>2209</v>
      </c>
      <c r="Z15" s="112">
        <v>1875</v>
      </c>
      <c r="AB15" s="117">
        <f t="shared" ref="AB15:AB34" si="2">IF(Z15="np",0,Z15/$Z$34)</f>
        <v>3.9521942582521813E-2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44.216783659014737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74.721253163691088</v>
      </c>
      <c r="P16" s="37" t="s">
        <v>84</v>
      </c>
      <c r="S16" s="115" t="s">
        <v>61</v>
      </c>
      <c r="T16" s="115"/>
      <c r="U16" s="116"/>
      <c r="V16" s="116">
        <v>41</v>
      </c>
      <c r="W16" s="116">
        <v>52</v>
      </c>
      <c r="X16" s="116">
        <v>49</v>
      </c>
      <c r="Y16" s="112">
        <v>47</v>
      </c>
      <c r="Z16" s="112">
        <v>63</v>
      </c>
      <c r="AB16" s="117">
        <f t="shared" si="2"/>
        <v>1.327937270772733E-3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2197</v>
      </c>
      <c r="W17" s="116">
        <v>2267</v>
      </c>
      <c r="X17" s="116">
        <v>2291</v>
      </c>
      <c r="Y17" s="112">
        <v>2459</v>
      </c>
      <c r="Z17" s="112">
        <v>2612</v>
      </c>
      <c r="AB17" s="117">
        <f t="shared" si="2"/>
        <v>5.5056700813625056E-2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518</v>
      </c>
      <c r="W18" s="116">
        <v>511</v>
      </c>
      <c r="X18" s="116">
        <v>432</v>
      </c>
      <c r="Y18" s="112">
        <v>573</v>
      </c>
      <c r="Z18" s="112">
        <v>601</v>
      </c>
      <c r="AB18" s="117">
        <f t="shared" si="2"/>
        <v>1.2668099995784327E-2</v>
      </c>
    </row>
    <row r="19" spans="1:28" x14ac:dyDescent="0.25">
      <c r="A19" s="61" t="str">
        <f>$S$1&amp;" ("&amp;$V$2&amp;" to "&amp;$Z$2&amp;")"</f>
        <v>Glenorchy (2017-18 to 2021-22)</v>
      </c>
      <c r="B19" s="61"/>
      <c r="C19" s="61"/>
      <c r="D19" s="61"/>
      <c r="E19" s="61"/>
      <c r="F19" s="61"/>
      <c r="G19" s="61" t="str">
        <f>$S$1&amp;" ("&amp;$V$2&amp;" to "&amp;$Z$2&amp;")"</f>
        <v>Glenorchy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2114</v>
      </c>
      <c r="W19" s="116">
        <v>2281</v>
      </c>
      <c r="X19" s="116">
        <v>2311</v>
      </c>
      <c r="Y19" s="112">
        <v>2542</v>
      </c>
      <c r="Z19" s="112">
        <v>2836</v>
      </c>
      <c r="AB19" s="117">
        <f t="shared" si="2"/>
        <v>5.9778255554150332E-2</v>
      </c>
    </row>
    <row r="20" spans="1:28" x14ac:dyDescent="0.25">
      <c r="S20" s="115" t="s">
        <v>65</v>
      </c>
      <c r="T20" s="115"/>
      <c r="U20" s="116"/>
      <c r="V20" s="116">
        <v>1088</v>
      </c>
      <c r="W20" s="116">
        <v>1209</v>
      </c>
      <c r="X20" s="116">
        <v>1189</v>
      </c>
      <c r="Y20" s="112">
        <v>1302</v>
      </c>
      <c r="Z20" s="112">
        <v>1290</v>
      </c>
      <c r="AB20" s="117">
        <f t="shared" si="2"/>
        <v>2.7191096496775008E-2</v>
      </c>
    </row>
    <row r="21" spans="1:28" x14ac:dyDescent="0.25">
      <c r="S21" s="115" t="s">
        <v>66</v>
      </c>
      <c r="T21" s="115"/>
      <c r="U21" s="116"/>
      <c r="V21" s="116">
        <v>3605</v>
      </c>
      <c r="W21" s="116">
        <v>3812</v>
      </c>
      <c r="X21" s="116">
        <v>3978</v>
      </c>
      <c r="Y21" s="112">
        <v>4224</v>
      </c>
      <c r="Z21" s="112">
        <v>4827</v>
      </c>
      <c r="AB21" s="117">
        <f t="shared" si="2"/>
        <v>0.10174528898444417</v>
      </c>
    </row>
    <row r="22" spans="1:28" x14ac:dyDescent="0.25">
      <c r="S22" s="115" t="s">
        <v>67</v>
      </c>
      <c r="T22" s="115"/>
      <c r="U22" s="116"/>
      <c r="V22" s="116">
        <v>3493</v>
      </c>
      <c r="W22" s="116">
        <v>3558</v>
      </c>
      <c r="X22" s="116">
        <v>3792</v>
      </c>
      <c r="Y22" s="112">
        <v>3912</v>
      </c>
      <c r="Z22" s="112">
        <v>4439</v>
      </c>
      <c r="AB22" s="117">
        <f t="shared" si="2"/>
        <v>9.3566881666034316E-2</v>
      </c>
    </row>
    <row r="23" spans="1:28" x14ac:dyDescent="0.25">
      <c r="S23" s="115" t="s">
        <v>68</v>
      </c>
      <c r="T23" s="115"/>
      <c r="U23" s="116"/>
      <c r="V23" s="116">
        <v>1502</v>
      </c>
      <c r="W23" s="116">
        <v>1634</v>
      </c>
      <c r="X23" s="116">
        <v>1830</v>
      </c>
      <c r="Y23" s="112">
        <v>2079</v>
      </c>
      <c r="Z23" s="112">
        <v>2357</v>
      </c>
      <c r="AB23" s="117">
        <f t="shared" si="2"/>
        <v>4.9681716622402089E-2</v>
      </c>
    </row>
    <row r="24" spans="1:28" x14ac:dyDescent="0.25">
      <c r="S24" s="115" t="s">
        <v>69</v>
      </c>
      <c r="T24" s="115"/>
      <c r="U24" s="116"/>
      <c r="V24" s="116">
        <v>448</v>
      </c>
      <c r="W24" s="116">
        <v>453</v>
      </c>
      <c r="X24" s="116">
        <v>391</v>
      </c>
      <c r="Y24" s="112">
        <v>312</v>
      </c>
      <c r="Z24" s="112">
        <v>439</v>
      </c>
      <c r="AB24" s="117">
        <f t="shared" si="2"/>
        <v>9.253404156654441E-3</v>
      </c>
    </row>
    <row r="25" spans="1:28" x14ac:dyDescent="0.25">
      <c r="S25" s="115" t="s">
        <v>70</v>
      </c>
      <c r="T25" s="115"/>
      <c r="U25" s="116"/>
      <c r="V25" s="116">
        <v>867</v>
      </c>
      <c r="W25" s="116">
        <v>971</v>
      </c>
      <c r="X25" s="116">
        <v>1063</v>
      </c>
      <c r="Y25" s="112">
        <v>1269</v>
      </c>
      <c r="Z25" s="112">
        <v>1443</v>
      </c>
      <c r="AB25" s="117">
        <f t="shared" si="2"/>
        <v>3.0416087011508788E-2</v>
      </c>
    </row>
    <row r="26" spans="1:28" x14ac:dyDescent="0.25">
      <c r="S26" s="115" t="s">
        <v>71</v>
      </c>
      <c r="T26" s="115"/>
      <c r="U26" s="116"/>
      <c r="V26" s="116">
        <v>484</v>
      </c>
      <c r="W26" s="116">
        <v>547</v>
      </c>
      <c r="X26" s="116">
        <v>501</v>
      </c>
      <c r="Y26" s="112">
        <v>551</v>
      </c>
      <c r="Z26" s="112">
        <v>569</v>
      </c>
      <c r="AB26" s="117">
        <f t="shared" si="2"/>
        <v>1.1993592175709286E-2</v>
      </c>
    </row>
    <row r="27" spans="1:28" x14ac:dyDescent="0.25">
      <c r="S27" s="115" t="s">
        <v>72</v>
      </c>
      <c r="T27" s="115"/>
      <c r="U27" s="116"/>
      <c r="V27" s="116">
        <v>1502</v>
      </c>
      <c r="W27" s="116">
        <v>1671</v>
      </c>
      <c r="X27" s="116">
        <v>1698</v>
      </c>
      <c r="Y27" s="112">
        <v>1907</v>
      </c>
      <c r="Z27" s="112">
        <v>2260</v>
      </c>
      <c r="AB27" s="117">
        <f t="shared" si="2"/>
        <v>4.7637114792799626E-2</v>
      </c>
    </row>
    <row r="28" spans="1:28" x14ac:dyDescent="0.25">
      <c r="S28" s="115" t="s">
        <v>73</v>
      </c>
      <c r="T28" s="115"/>
      <c r="U28" s="116"/>
      <c r="V28" s="116">
        <v>3140</v>
      </c>
      <c r="W28" s="116">
        <v>3412</v>
      </c>
      <c r="X28" s="116">
        <v>3489</v>
      </c>
      <c r="Y28" s="112">
        <v>3874</v>
      </c>
      <c r="Z28" s="112">
        <v>4393</v>
      </c>
      <c r="AB28" s="117">
        <f t="shared" si="2"/>
        <v>9.2597276674676446E-2</v>
      </c>
    </row>
    <row r="29" spans="1:28" x14ac:dyDescent="0.25">
      <c r="S29" s="115" t="s">
        <v>74</v>
      </c>
      <c r="T29" s="115"/>
      <c r="U29" s="116"/>
      <c r="V29" s="116">
        <v>2375</v>
      </c>
      <c r="W29" s="116">
        <v>2737</v>
      </c>
      <c r="X29" s="116">
        <v>2494</v>
      </c>
      <c r="Y29" s="112">
        <v>2732</v>
      </c>
      <c r="Z29" s="112">
        <v>3264</v>
      </c>
      <c r="AB29" s="117">
        <f t="shared" si="2"/>
        <v>6.8799797647653982E-2</v>
      </c>
    </row>
    <row r="30" spans="1:28" x14ac:dyDescent="0.25">
      <c r="S30" s="115" t="s">
        <v>75</v>
      </c>
      <c r="T30" s="115"/>
      <c r="U30" s="116"/>
      <c r="V30" s="116">
        <v>2411</v>
      </c>
      <c r="W30" s="116">
        <v>2577</v>
      </c>
      <c r="X30" s="116">
        <v>2727</v>
      </c>
      <c r="Y30" s="112">
        <v>2826</v>
      </c>
      <c r="Z30" s="112">
        <v>3135</v>
      </c>
      <c r="AB30" s="117">
        <f t="shared" si="2"/>
        <v>6.6080687997976478E-2</v>
      </c>
    </row>
    <row r="31" spans="1:28" x14ac:dyDescent="0.25">
      <c r="S31" s="115" t="s">
        <v>76</v>
      </c>
      <c r="T31" s="115"/>
      <c r="U31" s="116"/>
      <c r="V31" s="116">
        <v>4805</v>
      </c>
      <c r="W31" s="116">
        <v>5184</v>
      </c>
      <c r="X31" s="116">
        <v>5601</v>
      </c>
      <c r="Y31" s="112">
        <v>6682</v>
      </c>
      <c r="Z31" s="112">
        <v>7396</v>
      </c>
      <c r="AB31" s="117">
        <f t="shared" si="2"/>
        <v>0.15589561991484338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651</v>
      </c>
      <c r="W32" s="116">
        <v>743</v>
      </c>
      <c r="X32" s="116">
        <v>896</v>
      </c>
      <c r="Y32" s="112">
        <v>962</v>
      </c>
      <c r="Z32" s="112">
        <v>1140</v>
      </c>
      <c r="AB32" s="117">
        <f t="shared" si="2"/>
        <v>2.4029341090173264E-2</v>
      </c>
    </row>
    <row r="33" spans="19:32" x14ac:dyDescent="0.25">
      <c r="S33" s="115" t="s">
        <v>78</v>
      </c>
      <c r="T33" s="115"/>
      <c r="U33" s="116"/>
      <c r="V33" s="116">
        <v>1375</v>
      </c>
      <c r="W33" s="116">
        <v>1457</v>
      </c>
      <c r="X33" s="116">
        <v>1530</v>
      </c>
      <c r="Y33" s="112">
        <v>1722</v>
      </c>
      <c r="Z33" s="112">
        <v>1809</v>
      </c>
      <c r="AB33" s="117">
        <f t="shared" si="2"/>
        <v>3.8130770203617048E-2</v>
      </c>
    </row>
    <row r="34" spans="19:32" x14ac:dyDescent="0.25">
      <c r="S34" s="118" t="s">
        <v>53</v>
      </c>
      <c r="T34" s="118"/>
      <c r="U34" s="119"/>
      <c r="V34" s="119">
        <v>35711</v>
      </c>
      <c r="W34" s="119">
        <v>37737</v>
      </c>
      <c r="X34" s="119">
        <v>38870</v>
      </c>
      <c r="Y34" s="120">
        <v>42893</v>
      </c>
      <c r="Z34" s="120">
        <v>47442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20634</v>
      </c>
      <c r="W37" s="112">
        <v>21506</v>
      </c>
      <c r="X37" s="112">
        <v>22218</v>
      </c>
      <c r="Y37" s="112">
        <v>22055</v>
      </c>
      <c r="Z37" s="112">
        <v>21847</v>
      </c>
      <c r="AB37" s="132">
        <f>Z37/Z40*100</f>
        <v>74.721253163691088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4430</v>
      </c>
      <c r="W38" s="112">
        <v>4909</v>
      </c>
      <c r="X38" s="112">
        <v>5171</v>
      </c>
      <c r="Y38" s="112">
        <v>6079</v>
      </c>
      <c r="Z38" s="112">
        <v>7391</v>
      </c>
      <c r="AB38" s="132">
        <f>Z38/Z40*100</f>
        <v>25.278746836308912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25064</v>
      </c>
      <c r="W40" s="112">
        <v>26415</v>
      </c>
      <c r="X40" s="112">
        <v>27389</v>
      </c>
      <c r="Y40" s="112">
        <v>28134</v>
      </c>
      <c r="Z40" s="112">
        <v>29238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12</v>
      </c>
      <c r="W44" s="112">
        <v>20</v>
      </c>
      <c r="X44" s="112">
        <v>12</v>
      </c>
      <c r="Y44" s="112">
        <v>28</v>
      </c>
      <c r="Z44" s="112">
        <v>12</v>
      </c>
    </row>
    <row r="45" spans="19:32" x14ac:dyDescent="0.25">
      <c r="S45" s="115" t="s">
        <v>37</v>
      </c>
      <c r="T45" s="115"/>
      <c r="U45" s="112"/>
      <c r="V45" s="112">
        <v>306</v>
      </c>
      <c r="W45" s="112">
        <v>282</v>
      </c>
      <c r="X45" s="112">
        <v>302</v>
      </c>
      <c r="Y45" s="112">
        <v>371</v>
      </c>
      <c r="Z45" s="112">
        <v>431</v>
      </c>
    </row>
    <row r="46" spans="19:32" x14ac:dyDescent="0.25">
      <c r="S46" s="115" t="s">
        <v>38</v>
      </c>
      <c r="T46" s="115"/>
      <c r="U46" s="112"/>
      <c r="V46" s="112">
        <v>982</v>
      </c>
      <c r="W46" s="112">
        <v>947</v>
      </c>
      <c r="X46" s="112">
        <v>786</v>
      </c>
      <c r="Y46" s="112">
        <v>889</v>
      </c>
      <c r="Z46" s="112">
        <v>988</v>
      </c>
    </row>
    <row r="47" spans="19:32" x14ac:dyDescent="0.25">
      <c r="S47" s="115" t="s">
        <v>39</v>
      </c>
      <c r="T47" s="115"/>
      <c r="U47" s="112"/>
      <c r="V47" s="112">
        <v>1953</v>
      </c>
      <c r="W47" s="112">
        <v>1952</v>
      </c>
      <c r="X47" s="112">
        <v>1813</v>
      </c>
      <c r="Y47" s="112">
        <v>1889</v>
      </c>
      <c r="Z47" s="112">
        <v>2119</v>
      </c>
    </row>
    <row r="48" spans="19:32" x14ac:dyDescent="0.25">
      <c r="S48" s="115" t="s">
        <v>40</v>
      </c>
      <c r="T48" s="115"/>
      <c r="U48" s="112"/>
      <c r="V48" s="112">
        <v>2704</v>
      </c>
      <c r="W48" s="112">
        <v>3301</v>
      </c>
      <c r="X48" s="112">
        <v>3784</v>
      </c>
      <c r="Y48" s="112">
        <v>4672</v>
      </c>
      <c r="Z48" s="112">
        <v>5180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2761</v>
      </c>
      <c r="W49" s="112">
        <v>3256</v>
      </c>
      <c r="X49" s="112">
        <v>3737</v>
      </c>
      <c r="Y49" s="112">
        <v>4305</v>
      </c>
      <c r="Z49" s="112">
        <v>4857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Glenorchy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2000</v>
      </c>
      <c r="W50" s="112">
        <v>2259</v>
      </c>
      <c r="X50" s="112">
        <v>2463</v>
      </c>
      <c r="Y50" s="112">
        <v>2728</v>
      </c>
      <c r="Z50" s="112">
        <v>3192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1712</v>
      </c>
      <c r="W51" s="112">
        <v>1719</v>
      </c>
      <c r="X51" s="112">
        <v>1707</v>
      </c>
      <c r="Y51" s="112">
        <v>1832</v>
      </c>
      <c r="Z51" s="112">
        <v>1985</v>
      </c>
    </row>
    <row r="52" spans="1:26" ht="15" customHeight="1" x14ac:dyDescent="0.25">
      <c r="S52" s="115" t="s">
        <v>44</v>
      </c>
      <c r="T52" s="115"/>
      <c r="U52" s="112"/>
      <c r="V52" s="112">
        <v>1650</v>
      </c>
      <c r="W52" s="112">
        <v>1658</v>
      </c>
      <c r="X52" s="112">
        <v>1571</v>
      </c>
      <c r="Y52" s="112">
        <v>1555</v>
      </c>
      <c r="Z52" s="112">
        <v>1637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1496</v>
      </c>
      <c r="W53" s="112">
        <v>1404</v>
      </c>
      <c r="X53" s="112">
        <v>1397</v>
      </c>
      <c r="Y53" s="112">
        <v>1450</v>
      </c>
      <c r="Z53" s="112">
        <v>1548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1386</v>
      </c>
      <c r="W54" s="112">
        <v>1462</v>
      </c>
      <c r="X54" s="112">
        <v>1414</v>
      </c>
      <c r="Y54" s="112">
        <v>1349</v>
      </c>
      <c r="Z54" s="112">
        <v>1313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997</v>
      </c>
      <c r="W55" s="112">
        <v>1051</v>
      </c>
      <c r="X55" s="112">
        <v>1047</v>
      </c>
      <c r="Y55" s="112">
        <v>1121</v>
      </c>
      <c r="Z55" s="112">
        <v>1164</v>
      </c>
    </row>
    <row r="56" spans="1:26" ht="15" customHeight="1" x14ac:dyDescent="0.25">
      <c r="S56" s="115" t="s">
        <v>48</v>
      </c>
      <c r="T56" s="115"/>
      <c r="U56" s="112"/>
      <c r="V56" s="112">
        <v>440</v>
      </c>
      <c r="W56" s="112">
        <v>449</v>
      </c>
      <c r="X56" s="112">
        <v>475</v>
      </c>
      <c r="Y56" s="112">
        <v>491</v>
      </c>
      <c r="Z56" s="112">
        <v>612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134</v>
      </c>
      <c r="W57" s="112">
        <v>132</v>
      </c>
      <c r="X57" s="112">
        <v>127</v>
      </c>
      <c r="Y57" s="112">
        <v>141</v>
      </c>
      <c r="Z57" s="112">
        <v>174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56</v>
      </c>
      <c r="W58" s="112">
        <v>59</v>
      </c>
      <c r="X58" s="112">
        <v>64</v>
      </c>
      <c r="Y58" s="112">
        <v>56</v>
      </c>
      <c r="Z58" s="112">
        <v>59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32</v>
      </c>
      <c r="W59" s="112">
        <v>17</v>
      </c>
      <c r="X59" s="112">
        <v>30</v>
      </c>
      <c r="Y59" s="112">
        <v>24</v>
      </c>
      <c r="Z59" s="112">
        <v>26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20</v>
      </c>
      <c r="W60" s="112">
        <v>17</v>
      </c>
      <c r="X60" s="112">
        <v>13</v>
      </c>
      <c r="Y60" s="112">
        <v>9</v>
      </c>
      <c r="Z60" s="112">
        <v>15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18646</v>
      </c>
      <c r="W61" s="112">
        <v>19988</v>
      </c>
      <c r="X61" s="112">
        <v>20739</v>
      </c>
      <c r="Y61" s="112">
        <v>22910</v>
      </c>
      <c r="Z61" s="112">
        <v>25314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21</v>
      </c>
      <c r="W63" s="112">
        <v>23</v>
      </c>
      <c r="X63" s="112">
        <v>14</v>
      </c>
      <c r="Y63" s="112">
        <v>33</v>
      </c>
      <c r="Z63" s="112">
        <v>36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446</v>
      </c>
      <c r="W64" s="112">
        <v>408</v>
      </c>
      <c r="X64" s="112">
        <v>349</v>
      </c>
      <c r="Y64" s="112">
        <v>399</v>
      </c>
      <c r="Z64" s="112">
        <v>512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Glenorchy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1106</v>
      </c>
      <c r="W65" s="112">
        <v>1017</v>
      </c>
      <c r="X65" s="112">
        <v>939</v>
      </c>
      <c r="Y65" s="112">
        <v>943</v>
      </c>
      <c r="Z65" s="112">
        <v>1161</v>
      </c>
    </row>
    <row r="66" spans="1:26" x14ac:dyDescent="0.25">
      <c r="S66" s="115" t="s">
        <v>39</v>
      </c>
      <c r="T66" s="115"/>
      <c r="U66" s="112"/>
      <c r="V66" s="112">
        <v>1608</v>
      </c>
      <c r="W66" s="112">
        <v>1720</v>
      </c>
      <c r="X66" s="112">
        <v>1757</v>
      </c>
      <c r="Y66" s="112">
        <v>1905</v>
      </c>
      <c r="Z66" s="112">
        <v>1976</v>
      </c>
    </row>
    <row r="67" spans="1:26" x14ac:dyDescent="0.25">
      <c r="S67" s="115" t="s">
        <v>40</v>
      </c>
      <c r="T67" s="115"/>
      <c r="U67" s="112"/>
      <c r="V67" s="112">
        <v>2422</v>
      </c>
      <c r="W67" s="112">
        <v>2661</v>
      </c>
      <c r="X67" s="112">
        <v>2955</v>
      </c>
      <c r="Y67" s="112">
        <v>3543</v>
      </c>
      <c r="Z67" s="112">
        <v>3862</v>
      </c>
    </row>
    <row r="68" spans="1:26" x14ac:dyDescent="0.25">
      <c r="S68" s="115" t="s">
        <v>41</v>
      </c>
      <c r="T68" s="115"/>
      <c r="U68" s="112"/>
      <c r="V68" s="112">
        <v>2096</v>
      </c>
      <c r="W68" s="112">
        <v>2353</v>
      </c>
      <c r="X68" s="112">
        <v>2652</v>
      </c>
      <c r="Y68" s="112">
        <v>3112</v>
      </c>
      <c r="Z68" s="112">
        <v>3836</v>
      </c>
    </row>
    <row r="69" spans="1:26" x14ac:dyDescent="0.25">
      <c r="S69" s="115" t="s">
        <v>42</v>
      </c>
      <c r="T69" s="115"/>
      <c r="U69" s="112"/>
      <c r="V69" s="112">
        <v>1799</v>
      </c>
      <c r="W69" s="112">
        <v>1867</v>
      </c>
      <c r="X69" s="112">
        <v>1924</v>
      </c>
      <c r="Y69" s="112">
        <v>2152</v>
      </c>
      <c r="Z69" s="112">
        <v>2413</v>
      </c>
    </row>
    <row r="70" spans="1:26" x14ac:dyDescent="0.25">
      <c r="S70" s="115" t="s">
        <v>43</v>
      </c>
      <c r="T70" s="115"/>
      <c r="U70" s="112"/>
      <c r="V70" s="112">
        <v>1522</v>
      </c>
      <c r="W70" s="112">
        <v>1495</v>
      </c>
      <c r="X70" s="112">
        <v>1525</v>
      </c>
      <c r="Y70" s="112">
        <v>1711</v>
      </c>
      <c r="Z70" s="112">
        <v>1894</v>
      </c>
    </row>
    <row r="71" spans="1:26" x14ac:dyDescent="0.25">
      <c r="S71" s="115" t="s">
        <v>44</v>
      </c>
      <c r="T71" s="115"/>
      <c r="U71" s="112"/>
      <c r="V71" s="112">
        <v>1599</v>
      </c>
      <c r="W71" s="112">
        <v>1586</v>
      </c>
      <c r="X71" s="112">
        <v>1509</v>
      </c>
      <c r="Y71" s="112">
        <v>1525</v>
      </c>
      <c r="Z71" s="112">
        <v>1541</v>
      </c>
    </row>
    <row r="72" spans="1:26" x14ac:dyDescent="0.25">
      <c r="S72" s="115" t="s">
        <v>45</v>
      </c>
      <c r="T72" s="115"/>
      <c r="U72" s="112"/>
      <c r="V72" s="112">
        <v>1522</v>
      </c>
      <c r="W72" s="112">
        <v>1504</v>
      </c>
      <c r="X72" s="112">
        <v>1397</v>
      </c>
      <c r="Y72" s="112">
        <v>1445</v>
      </c>
      <c r="Z72" s="112">
        <v>1562</v>
      </c>
    </row>
    <row r="73" spans="1:26" x14ac:dyDescent="0.25">
      <c r="S73" s="115" t="s">
        <v>46</v>
      </c>
      <c r="T73" s="115"/>
      <c r="U73" s="112"/>
      <c r="V73" s="112">
        <v>1420</v>
      </c>
      <c r="W73" s="112">
        <v>1432</v>
      </c>
      <c r="X73" s="112">
        <v>1394</v>
      </c>
      <c r="Y73" s="112">
        <v>1412</v>
      </c>
      <c r="Z73" s="112">
        <v>1377</v>
      </c>
    </row>
    <row r="74" spans="1:26" x14ac:dyDescent="0.25">
      <c r="S74" s="115" t="s">
        <v>47</v>
      </c>
      <c r="T74" s="115"/>
      <c r="U74" s="112"/>
      <c r="V74" s="112">
        <v>936</v>
      </c>
      <c r="W74" s="112">
        <v>1045</v>
      </c>
      <c r="X74" s="112">
        <v>1062</v>
      </c>
      <c r="Y74" s="112">
        <v>1066</v>
      </c>
      <c r="Z74" s="112">
        <v>1132</v>
      </c>
    </row>
    <row r="75" spans="1:26" x14ac:dyDescent="0.25">
      <c r="S75" s="115" t="s">
        <v>48</v>
      </c>
      <c r="T75" s="115"/>
      <c r="U75" s="112"/>
      <c r="V75" s="112">
        <v>330</v>
      </c>
      <c r="W75" s="112">
        <v>384</v>
      </c>
      <c r="X75" s="112">
        <v>418</v>
      </c>
      <c r="Y75" s="112">
        <v>476</v>
      </c>
      <c r="Z75" s="112">
        <v>549</v>
      </c>
    </row>
    <row r="76" spans="1:26" x14ac:dyDescent="0.25">
      <c r="S76" s="115" t="s">
        <v>49</v>
      </c>
      <c r="T76" s="115"/>
      <c r="U76" s="112"/>
      <c r="V76" s="112">
        <v>137</v>
      </c>
      <c r="W76" s="112">
        <v>126</v>
      </c>
      <c r="X76" s="112">
        <v>131</v>
      </c>
      <c r="Y76" s="112">
        <v>140</v>
      </c>
      <c r="Z76" s="112">
        <v>147</v>
      </c>
    </row>
    <row r="77" spans="1:26" x14ac:dyDescent="0.25">
      <c r="S77" s="115" t="s">
        <v>50</v>
      </c>
      <c r="T77" s="115"/>
      <c r="U77" s="112"/>
      <c r="V77" s="112">
        <v>48</v>
      </c>
      <c r="W77" s="112">
        <v>51</v>
      </c>
      <c r="X77" s="112">
        <v>35</v>
      </c>
      <c r="Y77" s="112">
        <v>41</v>
      </c>
      <c r="Z77" s="112">
        <v>51</v>
      </c>
    </row>
    <row r="78" spans="1:26" x14ac:dyDescent="0.25">
      <c r="S78" s="115" t="s">
        <v>51</v>
      </c>
      <c r="T78" s="115"/>
      <c r="U78" s="112"/>
      <c r="V78" s="112">
        <v>34</v>
      </c>
      <c r="W78" s="112">
        <v>28</v>
      </c>
      <c r="X78" s="112">
        <v>33</v>
      </c>
      <c r="Y78" s="112">
        <v>24</v>
      </c>
      <c r="Z78" s="112">
        <v>19</v>
      </c>
    </row>
    <row r="79" spans="1:26" x14ac:dyDescent="0.25">
      <c r="S79" s="115" t="s">
        <v>52</v>
      </c>
      <c r="T79" s="115"/>
      <c r="U79" s="112"/>
      <c r="V79" s="112">
        <v>32</v>
      </c>
      <c r="W79" s="112">
        <v>25</v>
      </c>
      <c r="X79" s="112">
        <v>27</v>
      </c>
      <c r="Y79" s="112">
        <v>23</v>
      </c>
      <c r="Z79" s="112">
        <v>27</v>
      </c>
    </row>
    <row r="80" spans="1:26" x14ac:dyDescent="0.25">
      <c r="S80" s="118" t="s">
        <v>53</v>
      </c>
      <c r="T80" s="118"/>
      <c r="U80" s="112"/>
      <c r="V80" s="112">
        <v>17065</v>
      </c>
      <c r="W80" s="112">
        <v>17720</v>
      </c>
      <c r="X80" s="112">
        <v>18126</v>
      </c>
      <c r="Y80" s="112">
        <v>19950</v>
      </c>
      <c r="Z80" s="112">
        <v>22103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Glenorchy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1050</v>
      </c>
      <c r="W83" s="112">
        <v>1135</v>
      </c>
      <c r="X83" s="112">
        <v>1201</v>
      </c>
      <c r="Y83" s="112">
        <v>1222</v>
      </c>
      <c r="Z83" s="112">
        <v>1235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1232</v>
      </c>
      <c r="W84" s="112">
        <v>1321</v>
      </c>
      <c r="X84" s="112">
        <v>1416</v>
      </c>
      <c r="Y84" s="112">
        <v>1465</v>
      </c>
      <c r="Z84" s="112">
        <v>1638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2512</v>
      </c>
      <c r="W85" s="112">
        <v>2652</v>
      </c>
      <c r="X85" s="112">
        <v>2710</v>
      </c>
      <c r="Y85" s="112">
        <v>2805</v>
      </c>
      <c r="Z85" s="112">
        <v>2976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47,439</v>
      </c>
      <c r="D86" s="94">
        <f t="shared" ref="D86:D91" si="4">AD4</f>
        <v>0.10598465950155034</v>
      </c>
      <c r="E86" s="95">
        <f t="shared" ref="E86:E91" si="5">AD4</f>
        <v>0.10598465950155034</v>
      </c>
      <c r="F86" s="94">
        <f t="shared" ref="F86:F91" si="6">AF4</f>
        <v>0.32830262642101138</v>
      </c>
      <c r="G86" s="95">
        <f t="shared" ref="G86:G91" si="7">AF4</f>
        <v>0.32830262642101138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1149</v>
      </c>
      <c r="W86" s="112">
        <v>1247</v>
      </c>
      <c r="X86" s="112">
        <v>1317</v>
      </c>
      <c r="Y86" s="112">
        <v>1437</v>
      </c>
      <c r="Z86" s="112">
        <v>1551</v>
      </c>
    </row>
    <row r="87" spans="1:30" ht="15" customHeight="1" x14ac:dyDescent="0.25">
      <c r="A87" s="96" t="s">
        <v>4</v>
      </c>
      <c r="B87" s="49"/>
      <c r="C87" s="97" t="str">
        <f t="shared" si="3"/>
        <v>25,310</v>
      </c>
      <c r="D87" s="94">
        <f t="shared" si="4"/>
        <v>0.10475774770842428</v>
      </c>
      <c r="E87" s="95">
        <f t="shared" si="5"/>
        <v>0.10475774770842428</v>
      </c>
      <c r="F87" s="94">
        <f t="shared" si="6"/>
        <v>0.35783261802575117</v>
      </c>
      <c r="G87" s="95">
        <f t="shared" si="7"/>
        <v>0.35783261802575117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790</v>
      </c>
      <c r="W87" s="112">
        <v>835</v>
      </c>
      <c r="X87" s="112">
        <v>850</v>
      </c>
      <c r="Y87" s="112">
        <v>871</v>
      </c>
      <c r="Z87" s="112">
        <v>959</v>
      </c>
    </row>
    <row r="88" spans="1:30" ht="15" customHeight="1" x14ac:dyDescent="0.25">
      <c r="A88" s="96" t="s">
        <v>5</v>
      </c>
      <c r="B88" s="49"/>
      <c r="C88" s="97" t="str">
        <f t="shared" si="3"/>
        <v>22,106</v>
      </c>
      <c r="D88" s="94">
        <f t="shared" si="4"/>
        <v>0.10807017543859643</v>
      </c>
      <c r="E88" s="95">
        <f t="shared" si="5"/>
        <v>0.10807017543859643</v>
      </c>
      <c r="F88" s="94">
        <f t="shared" si="6"/>
        <v>0.2951722521677993</v>
      </c>
      <c r="G88" s="95">
        <f t="shared" si="7"/>
        <v>0.2951722521677993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857</v>
      </c>
      <c r="W88" s="112">
        <v>941</v>
      </c>
      <c r="X88" s="112">
        <v>981</v>
      </c>
      <c r="Y88" s="112">
        <v>1027</v>
      </c>
      <c r="Z88" s="112">
        <v>1023</v>
      </c>
    </row>
    <row r="89" spans="1:30" ht="15" customHeight="1" x14ac:dyDescent="0.25">
      <c r="A89" s="49" t="s">
        <v>6</v>
      </c>
      <c r="B89" s="49"/>
      <c r="C89" s="97" t="str">
        <f t="shared" si="3"/>
        <v>29,242</v>
      </c>
      <c r="D89" s="94">
        <f t="shared" si="4"/>
        <v>3.9604664391353905E-2</v>
      </c>
      <c r="E89" s="95">
        <f t="shared" si="5"/>
        <v>3.9604664391353905E-2</v>
      </c>
      <c r="F89" s="94">
        <f t="shared" si="6"/>
        <v>0.16646056883002913</v>
      </c>
      <c r="G89" s="95">
        <f t="shared" si="7"/>
        <v>0.16646056883002913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1110</v>
      </c>
      <c r="W89" s="112">
        <v>1213</v>
      </c>
      <c r="X89" s="112">
        <v>1256</v>
      </c>
      <c r="Y89" s="112">
        <v>1321</v>
      </c>
      <c r="Z89" s="112">
        <v>1362</v>
      </c>
    </row>
    <row r="90" spans="1:30" ht="15" customHeight="1" x14ac:dyDescent="0.25">
      <c r="A90" s="49" t="s">
        <v>96</v>
      </c>
      <c r="B90" s="49"/>
      <c r="C90" s="97" t="str">
        <f t="shared" si="3"/>
        <v>$39,780</v>
      </c>
      <c r="D90" s="94">
        <f t="shared" si="4"/>
        <v>8.1252209524365071E-3</v>
      </c>
      <c r="E90" s="95">
        <f t="shared" si="5"/>
        <v>8.1252209524365071E-3</v>
      </c>
      <c r="F90" s="94">
        <f t="shared" si="6"/>
        <v>3.5410463300364459E-2</v>
      </c>
      <c r="G90" s="95">
        <f t="shared" si="7"/>
        <v>3.5410463300364459E-2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2012</v>
      </c>
      <c r="W90" s="112">
        <v>2264</v>
      </c>
      <c r="X90" s="112">
        <v>2327</v>
      </c>
      <c r="Y90" s="112">
        <v>2388</v>
      </c>
      <c r="Z90" s="112">
        <v>2409</v>
      </c>
    </row>
    <row r="91" spans="1:30" ht="15" customHeight="1" x14ac:dyDescent="0.25">
      <c r="A91" s="49" t="s">
        <v>7</v>
      </c>
      <c r="B91" s="49"/>
      <c r="C91" s="97" t="str">
        <f t="shared" si="3"/>
        <v>$1,625.5 mil</v>
      </c>
      <c r="D91" s="94">
        <f t="shared" si="4"/>
        <v>9.936853586475336E-2</v>
      </c>
      <c r="E91" s="95">
        <f t="shared" si="5"/>
        <v>9.936853586475336E-2</v>
      </c>
      <c r="F91" s="94">
        <f t="shared" si="6"/>
        <v>0.35570785503294022</v>
      </c>
      <c r="G91" s="95">
        <f t="shared" si="7"/>
        <v>0.35570785503294022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13000</v>
      </c>
      <c r="W91" s="112">
        <v>13789</v>
      </c>
      <c r="X91" s="112">
        <v>14345</v>
      </c>
      <c r="Y91" s="112">
        <v>14714</v>
      </c>
      <c r="Z91" s="112">
        <v>15294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910</v>
      </c>
      <c r="W93" s="112">
        <v>947</v>
      </c>
      <c r="X93" s="112">
        <v>974</v>
      </c>
      <c r="Y93" s="112">
        <v>1007</v>
      </c>
      <c r="Z93" s="112">
        <v>1025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1639</v>
      </c>
      <c r="W94" s="112">
        <v>1782</v>
      </c>
      <c r="X94" s="112">
        <v>1908</v>
      </c>
      <c r="Y94" s="112">
        <v>1992</v>
      </c>
      <c r="Z94" s="112">
        <v>2191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443</v>
      </c>
      <c r="W95" s="112">
        <v>461</v>
      </c>
      <c r="X95" s="112">
        <v>506</v>
      </c>
      <c r="Y95" s="112">
        <v>508</v>
      </c>
      <c r="Z95" s="112">
        <v>560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2312</v>
      </c>
      <c r="W96" s="112">
        <v>2546</v>
      </c>
      <c r="X96" s="112">
        <v>2702</v>
      </c>
      <c r="Y96" s="112">
        <v>2923</v>
      </c>
      <c r="Z96" s="112">
        <v>3084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2338</v>
      </c>
      <c r="W97" s="112">
        <v>2413</v>
      </c>
      <c r="X97" s="112">
        <v>2387</v>
      </c>
      <c r="Y97" s="112">
        <v>2378</v>
      </c>
      <c r="Z97" s="112">
        <v>2438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1394</v>
      </c>
      <c r="W98" s="112">
        <v>1463</v>
      </c>
      <c r="X98" s="112">
        <v>1484</v>
      </c>
      <c r="Y98" s="112">
        <v>1468</v>
      </c>
      <c r="Z98" s="112">
        <v>1542</v>
      </c>
    </row>
    <row r="99" spans="1:32" ht="15" customHeight="1" x14ac:dyDescent="0.25">
      <c r="S99" s="115" t="s">
        <v>143</v>
      </c>
      <c r="T99" s="115"/>
      <c r="U99" s="112"/>
      <c r="V99" s="112">
        <v>131</v>
      </c>
      <c r="W99" s="112">
        <v>120</v>
      </c>
      <c r="X99" s="112">
        <v>139</v>
      </c>
      <c r="Y99" s="112">
        <v>143</v>
      </c>
      <c r="Z99" s="112">
        <v>145</v>
      </c>
    </row>
    <row r="100" spans="1:32" ht="15" customHeight="1" x14ac:dyDescent="0.25">
      <c r="S100" s="115" t="s">
        <v>58</v>
      </c>
      <c r="T100" s="115"/>
      <c r="U100" s="112"/>
      <c r="V100" s="112">
        <v>1307</v>
      </c>
      <c r="W100" s="112">
        <v>1384</v>
      </c>
      <c r="X100" s="112">
        <v>1462</v>
      </c>
      <c r="Y100" s="112">
        <v>1439</v>
      </c>
      <c r="Z100" s="112">
        <v>1457</v>
      </c>
    </row>
    <row r="101" spans="1:32" x14ac:dyDescent="0.25">
      <c r="A101" s="18"/>
      <c r="S101" s="118" t="s">
        <v>53</v>
      </c>
      <c r="T101" s="118"/>
      <c r="U101" s="112"/>
      <c r="V101" s="112">
        <v>12066</v>
      </c>
      <c r="W101" s="112">
        <v>12619</v>
      </c>
      <c r="X101" s="112">
        <v>13044</v>
      </c>
      <c r="Y101" s="112">
        <v>13383</v>
      </c>
      <c r="Z101" s="112">
        <v>13919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27321</v>
      </c>
      <c r="W104" s="112">
        <v>29141</v>
      </c>
      <c r="X104" s="112">
        <v>33064</v>
      </c>
      <c r="Y104" s="112">
        <v>33449</v>
      </c>
      <c r="Z104" s="112">
        <v>37016</v>
      </c>
      <c r="AB104" s="109" t="str">
        <f>TEXT(Z104,"###,###")</f>
        <v>37,016</v>
      </c>
      <c r="AD104" s="130">
        <f>Z104/($Z$4)*100</f>
        <v>78.028626235797546</v>
      </c>
      <c r="AF104" s="109"/>
    </row>
    <row r="105" spans="1:32" x14ac:dyDescent="0.25">
      <c r="S105" s="115" t="s">
        <v>17</v>
      </c>
      <c r="T105" s="115"/>
      <c r="U105" s="112"/>
      <c r="V105" s="112">
        <v>6489</v>
      </c>
      <c r="W105" s="112">
        <v>6837</v>
      </c>
      <c r="X105" s="112">
        <v>6810</v>
      </c>
      <c r="Y105" s="112">
        <v>7132</v>
      </c>
      <c r="Z105" s="112">
        <v>8011</v>
      </c>
      <c r="AB105" s="109" t="str">
        <f>TEXT(Z105,"###,###")</f>
        <v>8,011</v>
      </c>
      <c r="AD105" s="130">
        <f>Z105/($Z$4)*100</f>
        <v>16.886949556272267</v>
      </c>
      <c r="AF105" s="109"/>
    </row>
    <row r="106" spans="1:32" x14ac:dyDescent="0.25">
      <c r="S106" s="118" t="s">
        <v>53</v>
      </c>
      <c r="T106" s="118"/>
      <c r="U106" s="120"/>
      <c r="V106" s="120">
        <v>33810</v>
      </c>
      <c r="W106" s="120">
        <v>35978</v>
      </c>
      <c r="X106" s="120">
        <v>39874</v>
      </c>
      <c r="Y106" s="120">
        <v>40581</v>
      </c>
      <c r="Z106" s="120">
        <v>45027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4486</v>
      </c>
      <c r="W108" s="112">
        <v>4474</v>
      </c>
      <c r="X108" s="112">
        <v>4931</v>
      </c>
      <c r="Y108" s="112">
        <v>5178</v>
      </c>
      <c r="Z108" s="112">
        <v>5408</v>
      </c>
      <c r="AB108" s="109" t="str">
        <f>TEXT(Z108,"###,###")</f>
        <v>5,408</v>
      </c>
      <c r="AD108" s="130">
        <f>Z108/($Z$4)*100</f>
        <v>11.399903033369169</v>
      </c>
      <c r="AF108" s="109"/>
    </row>
    <row r="109" spans="1:32" x14ac:dyDescent="0.25">
      <c r="S109" s="115" t="s">
        <v>20</v>
      </c>
      <c r="T109" s="115"/>
      <c r="U109" s="112"/>
      <c r="V109" s="112">
        <v>4823</v>
      </c>
      <c r="W109" s="112">
        <v>5016</v>
      </c>
      <c r="X109" s="112">
        <v>5407</v>
      </c>
      <c r="Y109" s="112">
        <v>6350</v>
      </c>
      <c r="Z109" s="112">
        <v>6616</v>
      </c>
      <c r="AB109" s="109" t="str">
        <f>TEXT(Z109,"###,###")</f>
        <v>6,616</v>
      </c>
      <c r="AD109" s="130">
        <f>Z109/($Z$4)*100</f>
        <v>13.946331077805182</v>
      </c>
      <c r="AF109" s="109"/>
    </row>
    <row r="110" spans="1:32" x14ac:dyDescent="0.25">
      <c r="S110" s="115" t="s">
        <v>21</v>
      </c>
      <c r="T110" s="115"/>
      <c r="U110" s="112"/>
      <c r="V110" s="112">
        <v>8786</v>
      </c>
      <c r="W110" s="112">
        <v>9860</v>
      </c>
      <c r="X110" s="112">
        <v>9607</v>
      </c>
      <c r="Y110" s="112">
        <v>11219</v>
      </c>
      <c r="Z110" s="112">
        <v>12026</v>
      </c>
      <c r="AB110" s="109" t="str">
        <f>TEXT(Z110,"###,###")</f>
        <v>12,026</v>
      </c>
      <c r="AD110" s="130">
        <f>Z110/($Z$4)*100</f>
        <v>25.350450051645275</v>
      </c>
      <c r="AF110" s="109"/>
    </row>
    <row r="111" spans="1:32" x14ac:dyDescent="0.25">
      <c r="S111" s="115" t="s">
        <v>22</v>
      </c>
      <c r="T111" s="115"/>
      <c r="U111" s="112"/>
      <c r="V111" s="112">
        <v>15322</v>
      </c>
      <c r="W111" s="112">
        <v>16314</v>
      </c>
      <c r="X111" s="112">
        <v>16555</v>
      </c>
      <c r="Y111" s="112">
        <v>17834</v>
      </c>
      <c r="Z111" s="112">
        <v>20976</v>
      </c>
      <c r="AB111" s="109" t="str">
        <f>TEXT(Z111,"###,###")</f>
        <v>20,976</v>
      </c>
      <c r="AD111" s="130">
        <f>Z111/($Z$4)*100</f>
        <v>44.216783659014737</v>
      </c>
      <c r="AF111" s="109"/>
    </row>
    <row r="112" spans="1:32" x14ac:dyDescent="0.25">
      <c r="S112" s="118" t="s">
        <v>53</v>
      </c>
      <c r="T112" s="118"/>
      <c r="U112" s="112"/>
      <c r="V112" s="112">
        <v>35714</v>
      </c>
      <c r="W112" s="112">
        <v>37743</v>
      </c>
      <c r="X112" s="112">
        <v>38870</v>
      </c>
      <c r="Y112" s="112">
        <v>42893</v>
      </c>
      <c r="Z112" s="112">
        <v>47440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40.159999999999997</v>
      </c>
      <c r="W118" s="131">
        <v>39.74</v>
      </c>
      <c r="X118" s="131">
        <v>39.56</v>
      </c>
      <c r="Y118" s="131">
        <v>39.31</v>
      </c>
      <c r="Z118" s="131">
        <v>39.18</v>
      </c>
      <c r="AB118" s="109" t="str">
        <f>TEXT(Z118,"##.0")</f>
        <v>39.2</v>
      </c>
    </row>
    <row r="120" spans="19:32" x14ac:dyDescent="0.25">
      <c r="S120" s="101" t="s">
        <v>98</v>
      </c>
      <c r="T120" s="112"/>
      <c r="U120" s="112"/>
      <c r="V120" s="112">
        <v>22037</v>
      </c>
      <c r="W120" s="112">
        <v>23237</v>
      </c>
      <c r="X120" s="112">
        <v>23810</v>
      </c>
      <c r="Y120" s="112">
        <v>24203</v>
      </c>
      <c r="Z120" s="112">
        <v>25090</v>
      </c>
      <c r="AB120" s="109" t="str">
        <f>TEXT(Z120,"###,###")</f>
        <v>25,090</v>
      </c>
    </row>
    <row r="121" spans="19:32" x14ac:dyDescent="0.25">
      <c r="S121" s="101" t="s">
        <v>99</v>
      </c>
      <c r="T121" s="112"/>
      <c r="U121" s="112"/>
      <c r="V121" s="112">
        <v>1475</v>
      </c>
      <c r="W121" s="112">
        <v>1489</v>
      </c>
      <c r="X121" s="112">
        <v>1597</v>
      </c>
      <c r="Y121" s="112">
        <v>1565</v>
      </c>
      <c r="Z121" s="112">
        <v>1483</v>
      </c>
      <c r="AB121" s="109" t="str">
        <f>TEXT(Z121,"###,###")</f>
        <v>1,483</v>
      </c>
    </row>
    <row r="122" spans="19:32" x14ac:dyDescent="0.25">
      <c r="S122" s="101" t="s">
        <v>100</v>
      </c>
      <c r="T122" s="112"/>
      <c r="U122" s="112"/>
      <c r="V122" s="112">
        <v>1554</v>
      </c>
      <c r="W122" s="112">
        <v>1686</v>
      </c>
      <c r="X122" s="112">
        <v>1979</v>
      </c>
      <c r="Y122" s="112">
        <v>2364</v>
      </c>
      <c r="Z122" s="112">
        <v>2668</v>
      </c>
      <c r="AB122" s="109" t="str">
        <f>TEXT(Z122,"###,###")</f>
        <v>2,668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23591</v>
      </c>
      <c r="W124" s="112">
        <v>24923</v>
      </c>
      <c r="X124" s="112">
        <v>25789</v>
      </c>
      <c r="Y124" s="112">
        <v>26567</v>
      </c>
      <c r="Z124" s="112">
        <v>27758</v>
      </c>
      <c r="AB124" s="109" t="str">
        <f>TEXT(Z124,"###,###")</f>
        <v>27,758</v>
      </c>
      <c r="AD124" s="127">
        <f>Z124/$Z$7*100</f>
        <v>94.925107721770047</v>
      </c>
    </row>
    <row r="125" spans="19:32" x14ac:dyDescent="0.25">
      <c r="S125" s="101" t="s">
        <v>102</v>
      </c>
      <c r="T125" s="112"/>
      <c r="U125" s="112"/>
      <c r="V125" s="112">
        <v>3029</v>
      </c>
      <c r="W125" s="112">
        <v>3175</v>
      </c>
      <c r="X125" s="112">
        <v>3576</v>
      </c>
      <c r="Y125" s="112">
        <v>3929</v>
      </c>
      <c r="Z125" s="112">
        <v>4151</v>
      </c>
      <c r="AB125" s="109" t="str">
        <f>TEXT(Z125,"###,###")</f>
        <v>4,151</v>
      </c>
      <c r="AD125" s="127">
        <f>Z125/$Z$7*100</f>
        <v>14.195335476369605</v>
      </c>
    </row>
    <row r="127" spans="19:32" x14ac:dyDescent="0.25">
      <c r="S127" s="101" t="s">
        <v>103</v>
      </c>
      <c r="T127" s="112"/>
      <c r="U127" s="112"/>
      <c r="V127" s="112">
        <v>12996</v>
      </c>
      <c r="W127" s="112">
        <v>13788</v>
      </c>
      <c r="X127" s="112">
        <v>14346</v>
      </c>
      <c r="Y127" s="112">
        <v>14713</v>
      </c>
      <c r="Z127" s="112">
        <v>15297</v>
      </c>
      <c r="AB127" s="109" t="str">
        <f>TEXT(Z127,"###,###")</f>
        <v>15,297</v>
      </c>
      <c r="AD127" s="127">
        <f>Z127/$Z$7*100</f>
        <v>52.311743382805552</v>
      </c>
    </row>
    <row r="128" spans="19:32" x14ac:dyDescent="0.25">
      <c r="S128" s="101" t="s">
        <v>104</v>
      </c>
      <c r="T128" s="112"/>
      <c r="U128" s="112"/>
      <c r="V128" s="112">
        <v>12067</v>
      </c>
      <c r="W128" s="112">
        <v>12620</v>
      </c>
      <c r="X128" s="112">
        <v>13044</v>
      </c>
      <c r="Y128" s="112">
        <v>13384</v>
      </c>
      <c r="Z128" s="112">
        <v>13922</v>
      </c>
      <c r="AB128" s="109" t="str">
        <f>TEXT(Z128,"###,###")</f>
        <v>13,922</v>
      </c>
      <c r="AD128" s="127">
        <f>Z128/$Z$7*100</f>
        <v>47.609602626359347</v>
      </c>
    </row>
    <row r="130" spans="19:20" x14ac:dyDescent="0.25">
      <c r="S130" s="101" t="s">
        <v>180</v>
      </c>
      <c r="T130" s="127">
        <v>85.801244784898429</v>
      </c>
    </row>
    <row r="131" spans="19:20" x14ac:dyDescent="0.25">
      <c r="S131" s="101" t="s">
        <v>181</v>
      </c>
      <c r="T131" s="127">
        <v>5.0714725394979823</v>
      </c>
    </row>
    <row r="132" spans="19:20" x14ac:dyDescent="0.25">
      <c r="S132" s="101" t="s">
        <v>182</v>
      </c>
      <c r="T132" s="127">
        <v>9.1238629368716229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2EE006B-05AD-4B2B-99D3-D3866761306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BA92B508-48DF-44A0-AFE9-CD940C81E7A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9577D651-CD80-41D2-9620-7EE91631A11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851661B8-0E74-49BE-87FE-354B1169758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28DC-BACD-477D-8E27-F50FD22BF647}">
  <sheetPr codeName="Sheet79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121</v>
      </c>
      <c r="T1" s="99"/>
      <c r="U1" s="99"/>
      <c r="V1" s="99"/>
      <c r="W1" s="99"/>
      <c r="X1" s="99"/>
      <c r="Y1" s="100" t="s">
        <v>161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121</v>
      </c>
      <c r="Y3" s="105" t="s">
        <v>161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12.15 Hobart,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47802</v>
      </c>
      <c r="W4" s="108">
        <v>48906</v>
      </c>
      <c r="X4" s="108">
        <v>49272</v>
      </c>
      <c r="Y4" s="108">
        <v>53291</v>
      </c>
      <c r="Z4" s="108">
        <v>57367</v>
      </c>
      <c r="AB4" s="109" t="str">
        <f>TEXT(Z4,"###,###")</f>
        <v>57,367</v>
      </c>
      <c r="AD4" s="110">
        <f>Z4/Y4-1</f>
        <v>7.6485710532735451E-2</v>
      </c>
      <c r="AF4" s="110">
        <f>Z4/V4-1</f>
        <v>0.20009623028325185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23466</v>
      </c>
      <c r="W5" s="108">
        <v>24039</v>
      </c>
      <c r="X5" s="108">
        <v>24170</v>
      </c>
      <c r="Y5" s="108">
        <v>26043</v>
      </c>
      <c r="Z5" s="108">
        <v>28121</v>
      </c>
      <c r="AB5" s="109" t="str">
        <f>TEXT(Z5,"###,###")</f>
        <v>28,121</v>
      </c>
      <c r="AD5" s="110">
        <f t="shared" ref="AD5:AD9" si="0">Z5/Y5-1</f>
        <v>7.9791114694927723E-2</v>
      </c>
      <c r="AF5" s="110">
        <f t="shared" ref="AF5:AF9" si="1">Z5/V5-1</f>
        <v>0.19837211284411493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24334</v>
      </c>
      <c r="W6" s="108">
        <v>24867</v>
      </c>
      <c r="X6" s="108">
        <v>25105</v>
      </c>
      <c r="Y6" s="108">
        <v>27225</v>
      </c>
      <c r="Z6" s="108">
        <v>29216</v>
      </c>
      <c r="AB6" s="109" t="str">
        <f>TEXT(Z6,"###,###")</f>
        <v>29,216</v>
      </c>
      <c r="AD6" s="110">
        <f t="shared" si="0"/>
        <v>7.3131313131313158E-2</v>
      </c>
      <c r="AF6" s="110">
        <f t="shared" si="1"/>
        <v>0.2006246404208103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31960</v>
      </c>
      <c r="W7" s="108">
        <v>32620</v>
      </c>
      <c r="X7" s="108">
        <v>33267</v>
      </c>
      <c r="Y7" s="108">
        <v>33951</v>
      </c>
      <c r="Z7" s="108">
        <v>34751</v>
      </c>
      <c r="AB7" s="109" t="str">
        <f>TEXT(Z7,"###,###")</f>
        <v>34,751</v>
      </c>
      <c r="AD7" s="110">
        <f t="shared" si="0"/>
        <v>2.3563370740184331E-2</v>
      </c>
      <c r="AF7" s="110">
        <f t="shared" si="1"/>
        <v>8.7327909887359167E-2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57,367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34,751</v>
      </c>
      <c r="P8" s="65"/>
      <c r="S8" s="107" t="s">
        <v>83</v>
      </c>
      <c r="T8" s="108"/>
      <c r="U8" s="108"/>
      <c r="V8" s="108">
        <v>34051.89</v>
      </c>
      <c r="W8" s="108">
        <v>35844.5</v>
      </c>
      <c r="X8" s="108">
        <v>35339.410000000003</v>
      </c>
      <c r="Y8" s="108">
        <v>37585</v>
      </c>
      <c r="Z8" s="108">
        <v>38733.9</v>
      </c>
      <c r="AB8" s="109" t="str">
        <f>TEXT(Z8,"$###,###")</f>
        <v>$38,734</v>
      </c>
      <c r="AD8" s="110">
        <f t="shared" si="0"/>
        <v>3.0568045762937368E-2</v>
      </c>
      <c r="AF8" s="110">
        <f t="shared" si="1"/>
        <v>0.13749633280267259</v>
      </c>
    </row>
    <row r="9" spans="1:32" x14ac:dyDescent="0.25">
      <c r="A9" s="30" t="s">
        <v>14</v>
      </c>
      <c r="B9" s="69"/>
      <c r="C9" s="70"/>
      <c r="D9" s="71">
        <f>AD104</f>
        <v>68.889779838583152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49.630226468303071</v>
      </c>
      <c r="P9" s="72" t="s">
        <v>84</v>
      </c>
      <c r="S9" s="107" t="s">
        <v>7</v>
      </c>
      <c r="T9" s="108"/>
      <c r="U9" s="108"/>
      <c r="V9" s="108">
        <v>1924593094</v>
      </c>
      <c r="W9" s="108">
        <v>2022041578</v>
      </c>
      <c r="X9" s="108">
        <v>2108919096</v>
      </c>
      <c r="Y9" s="108">
        <v>2312829992</v>
      </c>
      <c r="Z9" s="108">
        <v>2464862056</v>
      </c>
      <c r="AB9" s="109" t="str">
        <f>TEXT(Z9/1000000,"$#,###.0")&amp;" mil"</f>
        <v>$2,464.9 mil</v>
      </c>
      <c r="AD9" s="110">
        <f t="shared" si="0"/>
        <v>6.5734215020504694E-2</v>
      </c>
      <c r="AF9" s="110">
        <f t="shared" si="1"/>
        <v>0.28071853925087398</v>
      </c>
    </row>
    <row r="10" spans="1:32" x14ac:dyDescent="0.25">
      <c r="A10" s="30" t="s">
        <v>17</v>
      </c>
      <c r="B10" s="69"/>
      <c r="C10" s="70"/>
      <c r="D10" s="71">
        <f>AD105</f>
        <v>24.915020830791221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50.292077925815079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82.043682196195789</v>
      </c>
      <c r="P11" s="72" t="s">
        <v>84</v>
      </c>
      <c r="S11" s="107" t="s">
        <v>29</v>
      </c>
      <c r="T11" s="112"/>
      <c r="U11" s="112"/>
      <c r="V11" s="112">
        <v>42192</v>
      </c>
      <c r="W11" s="112">
        <v>43207</v>
      </c>
      <c r="X11" s="112">
        <v>43319</v>
      </c>
      <c r="Y11" s="112">
        <v>47104</v>
      </c>
      <c r="Z11" s="112">
        <v>51126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6.9292969986475201</v>
      </c>
      <c r="P12" s="72" t="s">
        <v>84</v>
      </c>
      <c r="S12" s="107" t="s">
        <v>30</v>
      </c>
      <c r="T12" s="112"/>
      <c r="U12" s="112"/>
      <c r="V12" s="112">
        <v>5610</v>
      </c>
      <c r="W12" s="112">
        <v>5694</v>
      </c>
      <c r="X12" s="112">
        <v>5954</v>
      </c>
      <c r="Y12" s="112">
        <v>6187</v>
      </c>
      <c r="Z12" s="112">
        <v>6243</v>
      </c>
    </row>
    <row r="13" spans="1:32" ht="15" customHeight="1" x14ac:dyDescent="0.25">
      <c r="A13" s="30" t="s">
        <v>19</v>
      </c>
      <c r="B13" s="70"/>
      <c r="C13" s="70"/>
      <c r="D13" s="71">
        <f>AD108</f>
        <v>14.044659821848798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11.044286495352653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14.978994892534036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40.3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22.88075025711646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25.752517985611512</v>
      </c>
      <c r="P15" s="72" t="s">
        <v>84</v>
      </c>
      <c r="S15" s="115" t="s">
        <v>60</v>
      </c>
      <c r="T15" s="115"/>
      <c r="U15" s="116"/>
      <c r="V15" s="116">
        <v>2004</v>
      </c>
      <c r="W15" s="116">
        <v>1841</v>
      </c>
      <c r="X15" s="116">
        <v>2020</v>
      </c>
      <c r="Y15" s="112">
        <v>3042</v>
      </c>
      <c r="Z15" s="112">
        <v>2157</v>
      </c>
      <c r="AB15" s="117">
        <f t="shared" ref="AB15:AB34" si="2">IF(Z15="np",0,Z15/$Z$34)</f>
        <v>3.7601324849646997E-2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41.898652535429775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74.247482014388481</v>
      </c>
      <c r="P16" s="37" t="s">
        <v>84</v>
      </c>
      <c r="S16" s="115" t="s">
        <v>61</v>
      </c>
      <c r="T16" s="115"/>
      <c r="U16" s="116"/>
      <c r="V16" s="116">
        <v>64</v>
      </c>
      <c r="W16" s="116">
        <v>72</v>
      </c>
      <c r="X16" s="116">
        <v>86</v>
      </c>
      <c r="Y16" s="112">
        <v>78</v>
      </c>
      <c r="Z16" s="112">
        <v>86</v>
      </c>
      <c r="AB16" s="117">
        <f t="shared" si="2"/>
        <v>1.4991719689706267E-3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1434</v>
      </c>
      <c r="W17" s="116">
        <v>1556</v>
      </c>
      <c r="X17" s="116">
        <v>1522</v>
      </c>
      <c r="Y17" s="112">
        <v>1713</v>
      </c>
      <c r="Z17" s="112">
        <v>1825</v>
      </c>
      <c r="AB17" s="117">
        <f t="shared" si="2"/>
        <v>3.1813823760132483E-2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581</v>
      </c>
      <c r="W18" s="116">
        <v>619</v>
      </c>
      <c r="X18" s="116">
        <v>423</v>
      </c>
      <c r="Y18" s="112">
        <v>675</v>
      </c>
      <c r="Z18" s="112">
        <v>738</v>
      </c>
      <c r="AB18" s="117">
        <f t="shared" si="2"/>
        <v>1.2864987361631657E-2</v>
      </c>
    </row>
    <row r="19" spans="1:28" x14ac:dyDescent="0.25">
      <c r="A19" s="61" t="str">
        <f>$S$1&amp;" ("&amp;$V$2&amp;" to "&amp;$Z$2&amp;")"</f>
        <v>Hobart (2017-18 to 2021-22)</v>
      </c>
      <c r="B19" s="61"/>
      <c r="C19" s="61"/>
      <c r="D19" s="61"/>
      <c r="E19" s="61"/>
      <c r="F19" s="61"/>
      <c r="G19" s="61" t="str">
        <f>$S$1&amp;" ("&amp;$V$2&amp;" to "&amp;$Z$2&amp;")"</f>
        <v>Hobart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1352</v>
      </c>
      <c r="W19" s="116">
        <v>1503</v>
      </c>
      <c r="X19" s="116">
        <v>1558</v>
      </c>
      <c r="Y19" s="112">
        <v>1805</v>
      </c>
      <c r="Z19" s="112">
        <v>1922</v>
      </c>
      <c r="AB19" s="117">
        <f t="shared" si="2"/>
        <v>3.3504750283273772E-2</v>
      </c>
    </row>
    <row r="20" spans="1:28" x14ac:dyDescent="0.25">
      <c r="S20" s="115" t="s">
        <v>65</v>
      </c>
      <c r="T20" s="115"/>
      <c r="U20" s="116"/>
      <c r="V20" s="116">
        <v>766</v>
      </c>
      <c r="W20" s="116">
        <v>798</v>
      </c>
      <c r="X20" s="116">
        <v>747</v>
      </c>
      <c r="Y20" s="112">
        <v>779</v>
      </c>
      <c r="Z20" s="112">
        <v>782</v>
      </c>
      <c r="AB20" s="117">
        <f t="shared" si="2"/>
        <v>1.3632005578314304E-2</v>
      </c>
    </row>
    <row r="21" spans="1:28" x14ac:dyDescent="0.25">
      <c r="S21" s="115" t="s">
        <v>66</v>
      </c>
      <c r="T21" s="115"/>
      <c r="U21" s="116"/>
      <c r="V21" s="116">
        <v>3698</v>
      </c>
      <c r="W21" s="116">
        <v>3756</v>
      </c>
      <c r="X21" s="116">
        <v>3909</v>
      </c>
      <c r="Y21" s="112">
        <v>4116</v>
      </c>
      <c r="Z21" s="112">
        <v>4499</v>
      </c>
      <c r="AB21" s="117">
        <f t="shared" si="2"/>
        <v>7.8427612655800574E-2</v>
      </c>
    </row>
    <row r="22" spans="1:28" x14ac:dyDescent="0.25">
      <c r="S22" s="115" t="s">
        <v>67</v>
      </c>
      <c r="T22" s="115"/>
      <c r="U22" s="116"/>
      <c r="V22" s="116">
        <v>5852</v>
      </c>
      <c r="W22" s="116">
        <v>5642</v>
      </c>
      <c r="X22" s="116">
        <v>5655</v>
      </c>
      <c r="Y22" s="112">
        <v>5807</v>
      </c>
      <c r="Z22" s="112">
        <v>6665</v>
      </c>
      <c r="AB22" s="117">
        <f t="shared" si="2"/>
        <v>0.11618582759522357</v>
      </c>
    </row>
    <row r="23" spans="1:28" x14ac:dyDescent="0.25">
      <c r="S23" s="115" t="s">
        <v>68</v>
      </c>
      <c r="T23" s="115"/>
      <c r="U23" s="116"/>
      <c r="V23" s="116">
        <v>1308</v>
      </c>
      <c r="W23" s="116">
        <v>1107</v>
      </c>
      <c r="X23" s="116">
        <v>1198</v>
      </c>
      <c r="Y23" s="112">
        <v>1328</v>
      </c>
      <c r="Z23" s="112">
        <v>1523</v>
      </c>
      <c r="AB23" s="117">
        <f t="shared" si="2"/>
        <v>2.6549289636537958E-2</v>
      </c>
    </row>
    <row r="24" spans="1:28" x14ac:dyDescent="0.25">
      <c r="S24" s="115" t="s">
        <v>69</v>
      </c>
      <c r="T24" s="115"/>
      <c r="U24" s="116"/>
      <c r="V24" s="116">
        <v>797</v>
      </c>
      <c r="W24" s="116">
        <v>892</v>
      </c>
      <c r="X24" s="116">
        <v>812</v>
      </c>
      <c r="Y24" s="112">
        <v>692</v>
      </c>
      <c r="Z24" s="112">
        <v>916</v>
      </c>
      <c r="AB24" s="117">
        <f t="shared" si="2"/>
        <v>1.5967924692756909E-2</v>
      </c>
    </row>
    <row r="25" spans="1:28" x14ac:dyDescent="0.25">
      <c r="S25" s="115" t="s">
        <v>70</v>
      </c>
      <c r="T25" s="115"/>
      <c r="U25" s="116"/>
      <c r="V25" s="116">
        <v>1172</v>
      </c>
      <c r="W25" s="116">
        <v>1315</v>
      </c>
      <c r="X25" s="116">
        <v>1341</v>
      </c>
      <c r="Y25" s="112">
        <v>1562</v>
      </c>
      <c r="Z25" s="112">
        <v>1712</v>
      </c>
      <c r="AB25" s="117">
        <f t="shared" si="2"/>
        <v>2.984398152183387E-2</v>
      </c>
    </row>
    <row r="26" spans="1:28" x14ac:dyDescent="0.25">
      <c r="S26" s="115" t="s">
        <v>71</v>
      </c>
      <c r="T26" s="115"/>
      <c r="U26" s="116"/>
      <c r="V26" s="116">
        <v>714</v>
      </c>
      <c r="W26" s="116">
        <v>654</v>
      </c>
      <c r="X26" s="116">
        <v>674</v>
      </c>
      <c r="Y26" s="112">
        <v>697</v>
      </c>
      <c r="Z26" s="112">
        <v>771</v>
      </c>
      <c r="AB26" s="117">
        <f t="shared" si="2"/>
        <v>1.3440251024143642E-2</v>
      </c>
    </row>
    <row r="27" spans="1:28" x14ac:dyDescent="0.25">
      <c r="S27" s="115" t="s">
        <v>72</v>
      </c>
      <c r="T27" s="115"/>
      <c r="U27" s="116"/>
      <c r="V27" s="116">
        <v>3898</v>
      </c>
      <c r="W27" s="116">
        <v>4166</v>
      </c>
      <c r="X27" s="116">
        <v>4209</v>
      </c>
      <c r="Y27" s="112">
        <v>4589</v>
      </c>
      <c r="Z27" s="112">
        <v>5161</v>
      </c>
      <c r="AB27" s="117">
        <f t="shared" si="2"/>
        <v>8.9967750370434932E-2</v>
      </c>
    </row>
    <row r="28" spans="1:28" x14ac:dyDescent="0.25">
      <c r="S28" s="115" t="s">
        <v>73</v>
      </c>
      <c r="T28" s="115"/>
      <c r="U28" s="116"/>
      <c r="V28" s="116">
        <v>3128</v>
      </c>
      <c r="W28" s="116">
        <v>3407</v>
      </c>
      <c r="X28" s="116">
        <v>3233</v>
      </c>
      <c r="Y28" s="112">
        <v>3461</v>
      </c>
      <c r="Z28" s="112">
        <v>3606</v>
      </c>
      <c r="AB28" s="117">
        <f t="shared" si="2"/>
        <v>6.2860629303582327E-2</v>
      </c>
    </row>
    <row r="29" spans="1:28" x14ac:dyDescent="0.25">
      <c r="S29" s="115" t="s">
        <v>74</v>
      </c>
      <c r="T29" s="115"/>
      <c r="U29" s="116"/>
      <c r="V29" s="116">
        <v>3441</v>
      </c>
      <c r="W29" s="116">
        <v>3977</v>
      </c>
      <c r="X29" s="116">
        <v>3748</v>
      </c>
      <c r="Y29" s="112">
        <v>3895</v>
      </c>
      <c r="Z29" s="112">
        <v>4547</v>
      </c>
      <c r="AB29" s="117">
        <f t="shared" si="2"/>
        <v>7.9264359801272555E-2</v>
      </c>
    </row>
    <row r="30" spans="1:28" x14ac:dyDescent="0.25">
      <c r="S30" s="115" t="s">
        <v>75</v>
      </c>
      <c r="T30" s="115"/>
      <c r="U30" s="116"/>
      <c r="V30" s="116">
        <v>6022</v>
      </c>
      <c r="W30" s="116">
        <v>6137</v>
      </c>
      <c r="X30" s="116">
        <v>6291</v>
      </c>
      <c r="Y30" s="112">
        <v>6239</v>
      </c>
      <c r="Z30" s="112">
        <v>6588</v>
      </c>
      <c r="AB30" s="117">
        <f t="shared" si="2"/>
        <v>0.11484354571602894</v>
      </c>
    </row>
    <row r="31" spans="1:28" x14ac:dyDescent="0.25">
      <c r="S31" s="115" t="s">
        <v>76</v>
      </c>
      <c r="T31" s="115"/>
      <c r="U31" s="116"/>
      <c r="V31" s="116">
        <v>6595</v>
      </c>
      <c r="W31" s="116">
        <v>6724</v>
      </c>
      <c r="X31" s="116">
        <v>7022</v>
      </c>
      <c r="Y31" s="112">
        <v>7993</v>
      </c>
      <c r="Z31" s="112">
        <v>8739</v>
      </c>
      <c r="AB31" s="117">
        <f t="shared" si="2"/>
        <v>0.15234027717249193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1378</v>
      </c>
      <c r="W32" s="116">
        <v>1423</v>
      </c>
      <c r="X32" s="116">
        <v>1546</v>
      </c>
      <c r="Y32" s="112">
        <v>1779</v>
      </c>
      <c r="Z32" s="112">
        <v>2012</v>
      </c>
      <c r="AB32" s="117">
        <f t="shared" si="2"/>
        <v>3.5073651181033734E-2</v>
      </c>
    </row>
    <row r="33" spans="19:32" x14ac:dyDescent="0.25">
      <c r="S33" s="115" t="s">
        <v>78</v>
      </c>
      <c r="T33" s="115"/>
      <c r="U33" s="116"/>
      <c r="V33" s="116">
        <v>1496</v>
      </c>
      <c r="W33" s="116">
        <v>1566</v>
      </c>
      <c r="X33" s="116">
        <v>1626</v>
      </c>
      <c r="Y33" s="112">
        <v>1767</v>
      </c>
      <c r="Z33" s="112">
        <v>1950</v>
      </c>
      <c r="AB33" s="117">
        <f t="shared" si="2"/>
        <v>3.3992852784799091E-2</v>
      </c>
    </row>
    <row r="34" spans="19:32" x14ac:dyDescent="0.25">
      <c r="S34" s="118" t="s">
        <v>53</v>
      </c>
      <c r="T34" s="118"/>
      <c r="U34" s="119"/>
      <c r="V34" s="119">
        <v>47803</v>
      </c>
      <c r="W34" s="119">
        <v>48904</v>
      </c>
      <c r="X34" s="119">
        <v>49276</v>
      </c>
      <c r="Y34" s="120">
        <v>53291</v>
      </c>
      <c r="Z34" s="120">
        <v>57365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25350</v>
      </c>
      <c r="W37" s="112">
        <v>25816</v>
      </c>
      <c r="X37" s="112">
        <v>26348</v>
      </c>
      <c r="Y37" s="112">
        <v>26038</v>
      </c>
      <c r="Z37" s="112">
        <v>25801</v>
      </c>
      <c r="AB37" s="132">
        <f>Z37/Z40*100</f>
        <v>74.247482014388481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6603</v>
      </c>
      <c r="W38" s="112">
        <v>6799</v>
      </c>
      <c r="X38" s="112">
        <v>6922</v>
      </c>
      <c r="Y38" s="112">
        <v>7910</v>
      </c>
      <c r="Z38" s="112">
        <v>8949</v>
      </c>
      <c r="AB38" s="132">
        <f>Z38/Z40*100</f>
        <v>25.752517985611512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31953</v>
      </c>
      <c r="W40" s="112">
        <v>32615</v>
      </c>
      <c r="X40" s="112">
        <v>33270</v>
      </c>
      <c r="Y40" s="112">
        <v>33948</v>
      </c>
      <c r="Z40" s="112">
        <v>34750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13</v>
      </c>
      <c r="W44" s="112">
        <v>18</v>
      </c>
      <c r="X44" s="112">
        <v>20</v>
      </c>
      <c r="Y44" s="112">
        <v>18</v>
      </c>
      <c r="Z44" s="112">
        <v>25</v>
      </c>
    </row>
    <row r="45" spans="19:32" x14ac:dyDescent="0.25">
      <c r="S45" s="115" t="s">
        <v>37</v>
      </c>
      <c r="T45" s="115"/>
      <c r="U45" s="112"/>
      <c r="V45" s="112">
        <v>269</v>
      </c>
      <c r="W45" s="112">
        <v>254</v>
      </c>
      <c r="X45" s="112">
        <v>271</v>
      </c>
      <c r="Y45" s="112">
        <v>343</v>
      </c>
      <c r="Z45" s="112">
        <v>430</v>
      </c>
    </row>
    <row r="46" spans="19:32" x14ac:dyDescent="0.25">
      <c r="S46" s="115" t="s">
        <v>38</v>
      </c>
      <c r="T46" s="115"/>
      <c r="U46" s="112"/>
      <c r="V46" s="112">
        <v>1055</v>
      </c>
      <c r="W46" s="112">
        <v>1072</v>
      </c>
      <c r="X46" s="112">
        <v>1011</v>
      </c>
      <c r="Y46" s="112">
        <v>1042</v>
      </c>
      <c r="Z46" s="112">
        <v>1226</v>
      </c>
    </row>
    <row r="47" spans="19:32" x14ac:dyDescent="0.25">
      <c r="S47" s="115" t="s">
        <v>39</v>
      </c>
      <c r="T47" s="115"/>
      <c r="U47" s="112"/>
      <c r="V47" s="112">
        <v>2382</v>
      </c>
      <c r="W47" s="112">
        <v>2317</v>
      </c>
      <c r="X47" s="112">
        <v>2185</v>
      </c>
      <c r="Y47" s="112">
        <v>2428</v>
      </c>
      <c r="Z47" s="112">
        <v>2643</v>
      </c>
    </row>
    <row r="48" spans="19:32" x14ac:dyDescent="0.25">
      <c r="S48" s="115" t="s">
        <v>40</v>
      </c>
      <c r="T48" s="115"/>
      <c r="U48" s="112"/>
      <c r="V48" s="112">
        <v>4108</v>
      </c>
      <c r="W48" s="112">
        <v>4233</v>
      </c>
      <c r="X48" s="112">
        <v>4240</v>
      </c>
      <c r="Y48" s="112">
        <v>4772</v>
      </c>
      <c r="Z48" s="112">
        <v>5205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3119</v>
      </c>
      <c r="W49" s="112">
        <v>3473</v>
      </c>
      <c r="X49" s="112">
        <v>3833</v>
      </c>
      <c r="Y49" s="112">
        <v>4404</v>
      </c>
      <c r="Z49" s="112">
        <v>4740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Hobart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2312</v>
      </c>
      <c r="W50" s="112">
        <v>2469</v>
      </c>
      <c r="X50" s="112">
        <v>2517</v>
      </c>
      <c r="Y50" s="112">
        <v>2768</v>
      </c>
      <c r="Z50" s="112">
        <v>3109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1847</v>
      </c>
      <c r="W51" s="112">
        <v>1981</v>
      </c>
      <c r="X51" s="112">
        <v>1982</v>
      </c>
      <c r="Y51" s="112">
        <v>2084</v>
      </c>
      <c r="Z51" s="112">
        <v>2174</v>
      </c>
    </row>
    <row r="52" spans="1:26" ht="15" customHeight="1" x14ac:dyDescent="0.25">
      <c r="S52" s="115" t="s">
        <v>44</v>
      </c>
      <c r="T52" s="115"/>
      <c r="U52" s="112"/>
      <c r="V52" s="112">
        <v>2019</v>
      </c>
      <c r="W52" s="112">
        <v>1899</v>
      </c>
      <c r="X52" s="112">
        <v>1887</v>
      </c>
      <c r="Y52" s="112">
        <v>1904</v>
      </c>
      <c r="Z52" s="112">
        <v>1985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1734</v>
      </c>
      <c r="W53" s="112">
        <v>1753</v>
      </c>
      <c r="X53" s="112">
        <v>1732</v>
      </c>
      <c r="Y53" s="112">
        <v>1809</v>
      </c>
      <c r="Z53" s="112">
        <v>1904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1759</v>
      </c>
      <c r="W54" s="112">
        <v>1670</v>
      </c>
      <c r="X54" s="112">
        <v>1618</v>
      </c>
      <c r="Y54" s="112">
        <v>1578</v>
      </c>
      <c r="Z54" s="112">
        <v>1598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1326</v>
      </c>
      <c r="W55" s="112">
        <v>1389</v>
      </c>
      <c r="X55" s="112">
        <v>1349</v>
      </c>
      <c r="Y55" s="112">
        <v>1296</v>
      </c>
      <c r="Z55" s="112">
        <v>1352</v>
      </c>
    </row>
    <row r="56" spans="1:26" ht="15" customHeight="1" x14ac:dyDescent="0.25">
      <c r="S56" s="115" t="s">
        <v>48</v>
      </c>
      <c r="T56" s="115"/>
      <c r="U56" s="112"/>
      <c r="V56" s="112">
        <v>880</v>
      </c>
      <c r="W56" s="112">
        <v>863</v>
      </c>
      <c r="X56" s="112">
        <v>828</v>
      </c>
      <c r="Y56" s="112">
        <v>885</v>
      </c>
      <c r="Z56" s="112">
        <v>926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407</v>
      </c>
      <c r="W57" s="112">
        <v>402</v>
      </c>
      <c r="X57" s="112">
        <v>428</v>
      </c>
      <c r="Y57" s="112">
        <v>434</v>
      </c>
      <c r="Z57" s="112">
        <v>475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140</v>
      </c>
      <c r="W58" s="112">
        <v>143</v>
      </c>
      <c r="X58" s="112">
        <v>148</v>
      </c>
      <c r="Y58" s="112">
        <v>173</v>
      </c>
      <c r="Z58" s="112">
        <v>217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66</v>
      </c>
      <c r="W59" s="112">
        <v>72</v>
      </c>
      <c r="X59" s="112">
        <v>75</v>
      </c>
      <c r="Y59" s="112">
        <v>74</v>
      </c>
      <c r="Z59" s="112">
        <v>83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44</v>
      </c>
      <c r="W60" s="112">
        <v>37</v>
      </c>
      <c r="X60" s="112">
        <v>40</v>
      </c>
      <c r="Y60" s="112">
        <v>31</v>
      </c>
      <c r="Z60" s="112">
        <v>26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23468</v>
      </c>
      <c r="W61" s="112">
        <v>24044</v>
      </c>
      <c r="X61" s="112">
        <v>24170</v>
      </c>
      <c r="Y61" s="112">
        <v>26043</v>
      </c>
      <c r="Z61" s="112">
        <v>28118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26</v>
      </c>
      <c r="W63" s="112">
        <v>27</v>
      </c>
      <c r="X63" s="112">
        <v>11</v>
      </c>
      <c r="Y63" s="112">
        <v>20</v>
      </c>
      <c r="Z63" s="112">
        <v>37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362</v>
      </c>
      <c r="W64" s="112">
        <v>413</v>
      </c>
      <c r="X64" s="112">
        <v>402</v>
      </c>
      <c r="Y64" s="112">
        <v>407</v>
      </c>
      <c r="Z64" s="112">
        <v>489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Hobart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1342</v>
      </c>
      <c r="W65" s="112">
        <v>1193</v>
      </c>
      <c r="X65" s="112">
        <v>1081</v>
      </c>
      <c r="Y65" s="112">
        <v>1239</v>
      </c>
      <c r="Z65" s="112">
        <v>1562</v>
      </c>
    </row>
    <row r="66" spans="1:26" x14ac:dyDescent="0.25">
      <c r="S66" s="115" t="s">
        <v>39</v>
      </c>
      <c r="T66" s="115"/>
      <c r="U66" s="112"/>
      <c r="V66" s="112">
        <v>2727</v>
      </c>
      <c r="W66" s="112">
        <v>2685</v>
      </c>
      <c r="X66" s="112">
        <v>2520</v>
      </c>
      <c r="Y66" s="112">
        <v>2626</v>
      </c>
      <c r="Z66" s="112">
        <v>2971</v>
      </c>
    </row>
    <row r="67" spans="1:26" x14ac:dyDescent="0.25">
      <c r="S67" s="115" t="s">
        <v>40</v>
      </c>
      <c r="T67" s="115"/>
      <c r="U67" s="112"/>
      <c r="V67" s="112">
        <v>4001</v>
      </c>
      <c r="W67" s="112">
        <v>4089</v>
      </c>
      <c r="X67" s="112">
        <v>4256</v>
      </c>
      <c r="Y67" s="112">
        <v>5073</v>
      </c>
      <c r="Z67" s="112">
        <v>5319</v>
      </c>
    </row>
    <row r="68" spans="1:26" x14ac:dyDescent="0.25">
      <c r="S68" s="115" t="s">
        <v>41</v>
      </c>
      <c r="T68" s="115"/>
      <c r="U68" s="112"/>
      <c r="V68" s="112">
        <v>2928</v>
      </c>
      <c r="W68" s="112">
        <v>3383</v>
      </c>
      <c r="X68" s="112">
        <v>3612</v>
      </c>
      <c r="Y68" s="112">
        <v>4149</v>
      </c>
      <c r="Z68" s="112">
        <v>4534</v>
      </c>
    </row>
    <row r="69" spans="1:26" x14ac:dyDescent="0.25">
      <c r="S69" s="115" t="s">
        <v>42</v>
      </c>
      <c r="T69" s="115"/>
      <c r="U69" s="112"/>
      <c r="V69" s="112">
        <v>2194</v>
      </c>
      <c r="W69" s="112">
        <v>2392</v>
      </c>
      <c r="X69" s="112">
        <v>2607</v>
      </c>
      <c r="Y69" s="112">
        <v>2810</v>
      </c>
      <c r="Z69" s="112">
        <v>3033</v>
      </c>
    </row>
    <row r="70" spans="1:26" x14ac:dyDescent="0.25">
      <c r="S70" s="115" t="s">
        <v>43</v>
      </c>
      <c r="T70" s="115"/>
      <c r="U70" s="112"/>
      <c r="V70" s="112">
        <v>2057</v>
      </c>
      <c r="W70" s="112">
        <v>2011</v>
      </c>
      <c r="X70" s="112">
        <v>2013</v>
      </c>
      <c r="Y70" s="112">
        <v>2192</v>
      </c>
      <c r="Z70" s="112">
        <v>2247</v>
      </c>
    </row>
    <row r="71" spans="1:26" x14ac:dyDescent="0.25">
      <c r="S71" s="115" t="s">
        <v>44</v>
      </c>
      <c r="T71" s="115"/>
      <c r="U71" s="112"/>
      <c r="V71" s="112">
        <v>2225</v>
      </c>
      <c r="W71" s="112">
        <v>2205</v>
      </c>
      <c r="X71" s="112">
        <v>2195</v>
      </c>
      <c r="Y71" s="112">
        <v>2172</v>
      </c>
      <c r="Z71" s="112">
        <v>2195</v>
      </c>
    </row>
    <row r="72" spans="1:26" x14ac:dyDescent="0.25">
      <c r="S72" s="115" t="s">
        <v>45</v>
      </c>
      <c r="T72" s="115"/>
      <c r="U72" s="112"/>
      <c r="V72" s="112">
        <v>1920</v>
      </c>
      <c r="W72" s="112">
        <v>1906</v>
      </c>
      <c r="X72" s="112">
        <v>1871</v>
      </c>
      <c r="Y72" s="112">
        <v>2014</v>
      </c>
      <c r="Z72" s="112">
        <v>2114</v>
      </c>
    </row>
    <row r="73" spans="1:26" x14ac:dyDescent="0.25">
      <c r="S73" s="115" t="s">
        <v>46</v>
      </c>
      <c r="T73" s="115"/>
      <c r="U73" s="112"/>
      <c r="V73" s="112">
        <v>1973</v>
      </c>
      <c r="W73" s="112">
        <v>1924</v>
      </c>
      <c r="X73" s="112">
        <v>1885</v>
      </c>
      <c r="Y73" s="112">
        <v>1883</v>
      </c>
      <c r="Z73" s="112">
        <v>1875</v>
      </c>
    </row>
    <row r="74" spans="1:26" x14ac:dyDescent="0.25">
      <c r="S74" s="115" t="s">
        <v>47</v>
      </c>
      <c r="T74" s="115"/>
      <c r="U74" s="112"/>
      <c r="V74" s="112">
        <v>1377</v>
      </c>
      <c r="W74" s="112">
        <v>1419</v>
      </c>
      <c r="X74" s="112">
        <v>1395</v>
      </c>
      <c r="Y74" s="112">
        <v>1382</v>
      </c>
      <c r="Z74" s="112">
        <v>1497</v>
      </c>
    </row>
    <row r="75" spans="1:26" x14ac:dyDescent="0.25">
      <c r="S75" s="115" t="s">
        <v>48</v>
      </c>
      <c r="T75" s="115"/>
      <c r="U75" s="112"/>
      <c r="V75" s="112">
        <v>700</v>
      </c>
      <c r="W75" s="112">
        <v>726</v>
      </c>
      <c r="X75" s="112">
        <v>743</v>
      </c>
      <c r="Y75" s="112">
        <v>734</v>
      </c>
      <c r="Z75" s="112">
        <v>766</v>
      </c>
    </row>
    <row r="76" spans="1:26" x14ac:dyDescent="0.25">
      <c r="S76" s="115" t="s">
        <v>49</v>
      </c>
      <c r="T76" s="115"/>
      <c r="U76" s="112"/>
      <c r="V76" s="112">
        <v>276</v>
      </c>
      <c r="W76" s="112">
        <v>302</v>
      </c>
      <c r="X76" s="112">
        <v>303</v>
      </c>
      <c r="Y76" s="112">
        <v>335</v>
      </c>
      <c r="Z76" s="112">
        <v>347</v>
      </c>
    </row>
    <row r="77" spans="1:26" x14ac:dyDescent="0.25">
      <c r="S77" s="115" t="s">
        <v>50</v>
      </c>
      <c r="T77" s="115"/>
      <c r="U77" s="112"/>
      <c r="V77" s="112">
        <v>89</v>
      </c>
      <c r="W77" s="112">
        <v>98</v>
      </c>
      <c r="X77" s="112">
        <v>93</v>
      </c>
      <c r="Y77" s="112">
        <v>89</v>
      </c>
      <c r="Z77" s="112">
        <v>122</v>
      </c>
    </row>
    <row r="78" spans="1:26" x14ac:dyDescent="0.25">
      <c r="S78" s="115" t="s">
        <v>51</v>
      </c>
      <c r="T78" s="115"/>
      <c r="U78" s="112"/>
      <c r="V78" s="112">
        <v>62</v>
      </c>
      <c r="W78" s="112">
        <v>63</v>
      </c>
      <c r="X78" s="112">
        <v>67</v>
      </c>
      <c r="Y78" s="112">
        <v>47</v>
      </c>
      <c r="Z78" s="112">
        <v>49</v>
      </c>
    </row>
    <row r="79" spans="1:26" x14ac:dyDescent="0.25">
      <c r="S79" s="115" t="s">
        <v>52</v>
      </c>
      <c r="T79" s="115"/>
      <c r="U79" s="112"/>
      <c r="V79" s="112">
        <v>67</v>
      </c>
      <c r="W79" s="112">
        <v>67</v>
      </c>
      <c r="X79" s="112">
        <v>64</v>
      </c>
      <c r="Y79" s="112">
        <v>53</v>
      </c>
      <c r="Z79" s="112">
        <v>59</v>
      </c>
    </row>
    <row r="80" spans="1:26" x14ac:dyDescent="0.25">
      <c r="S80" s="118" t="s">
        <v>53</v>
      </c>
      <c r="T80" s="118"/>
      <c r="U80" s="112"/>
      <c r="V80" s="112">
        <v>24338</v>
      </c>
      <c r="W80" s="112">
        <v>24896</v>
      </c>
      <c r="X80" s="112">
        <v>25105</v>
      </c>
      <c r="Y80" s="112">
        <v>27225</v>
      </c>
      <c r="Z80" s="112">
        <v>29217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Hobart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1918</v>
      </c>
      <c r="W83" s="112">
        <v>1939</v>
      </c>
      <c r="X83" s="112">
        <v>1977</v>
      </c>
      <c r="Y83" s="112">
        <v>2027</v>
      </c>
      <c r="Z83" s="112">
        <v>2105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4213</v>
      </c>
      <c r="W84" s="112">
        <v>4276</v>
      </c>
      <c r="X84" s="112">
        <v>4366</v>
      </c>
      <c r="Y84" s="112">
        <v>4460</v>
      </c>
      <c r="Z84" s="112">
        <v>4629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1558</v>
      </c>
      <c r="W85" s="112">
        <v>1646</v>
      </c>
      <c r="X85" s="112">
        <v>1714</v>
      </c>
      <c r="Y85" s="112">
        <v>1771</v>
      </c>
      <c r="Z85" s="112">
        <v>1929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57,367</v>
      </c>
      <c r="D86" s="94">
        <f t="shared" ref="D86:D91" si="4">AD4</f>
        <v>7.6485710532735451E-2</v>
      </c>
      <c r="E86" s="95">
        <f t="shared" ref="E86:E91" si="5">AD4</f>
        <v>7.6485710532735451E-2</v>
      </c>
      <c r="F86" s="94">
        <f t="shared" ref="F86:F91" si="6">AF4</f>
        <v>0.20009623028325185</v>
      </c>
      <c r="G86" s="95">
        <f t="shared" ref="G86:G91" si="7">AF4</f>
        <v>0.20009623028325185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1392</v>
      </c>
      <c r="W86" s="112">
        <v>1449</v>
      </c>
      <c r="X86" s="112">
        <v>1512</v>
      </c>
      <c r="Y86" s="112">
        <v>1520</v>
      </c>
      <c r="Z86" s="112">
        <v>1648</v>
      </c>
    </row>
    <row r="87" spans="1:30" ht="15" customHeight="1" x14ac:dyDescent="0.25">
      <c r="A87" s="96" t="s">
        <v>4</v>
      </c>
      <c r="B87" s="49"/>
      <c r="C87" s="97" t="str">
        <f t="shared" si="3"/>
        <v>28,121</v>
      </c>
      <c r="D87" s="94">
        <f t="shared" si="4"/>
        <v>7.9791114694927723E-2</v>
      </c>
      <c r="E87" s="95">
        <f t="shared" si="5"/>
        <v>7.9791114694927723E-2</v>
      </c>
      <c r="F87" s="94">
        <f t="shared" si="6"/>
        <v>0.19837211284411493</v>
      </c>
      <c r="G87" s="95">
        <f t="shared" si="7"/>
        <v>0.19837211284411493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998</v>
      </c>
      <c r="W87" s="112">
        <v>1010</v>
      </c>
      <c r="X87" s="112">
        <v>1015</v>
      </c>
      <c r="Y87" s="112">
        <v>1032</v>
      </c>
      <c r="Z87" s="112">
        <v>1093</v>
      </c>
    </row>
    <row r="88" spans="1:30" ht="15" customHeight="1" x14ac:dyDescent="0.25">
      <c r="A88" s="96" t="s">
        <v>5</v>
      </c>
      <c r="B88" s="49"/>
      <c r="C88" s="97" t="str">
        <f t="shared" si="3"/>
        <v>29,216</v>
      </c>
      <c r="D88" s="94">
        <f t="shared" si="4"/>
        <v>7.3131313131313158E-2</v>
      </c>
      <c r="E88" s="95">
        <f t="shared" si="5"/>
        <v>7.3131313131313158E-2</v>
      </c>
      <c r="F88" s="94">
        <f t="shared" si="6"/>
        <v>0.2006246404208103</v>
      </c>
      <c r="G88" s="95">
        <f t="shared" si="7"/>
        <v>0.2006246404208103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825</v>
      </c>
      <c r="W88" s="112">
        <v>832</v>
      </c>
      <c r="X88" s="112">
        <v>863</v>
      </c>
      <c r="Y88" s="112">
        <v>870</v>
      </c>
      <c r="Z88" s="112">
        <v>944</v>
      </c>
    </row>
    <row r="89" spans="1:30" ht="15" customHeight="1" x14ac:dyDescent="0.25">
      <c r="A89" s="49" t="s">
        <v>6</v>
      </c>
      <c r="B89" s="49"/>
      <c r="C89" s="97" t="str">
        <f t="shared" si="3"/>
        <v>34,751</v>
      </c>
      <c r="D89" s="94">
        <f t="shared" si="4"/>
        <v>2.3563370740184331E-2</v>
      </c>
      <c r="E89" s="95">
        <f t="shared" si="5"/>
        <v>2.3563370740184331E-2</v>
      </c>
      <c r="F89" s="94">
        <f t="shared" si="6"/>
        <v>8.7327909887359167E-2</v>
      </c>
      <c r="G89" s="95">
        <f t="shared" si="7"/>
        <v>8.7327909887359167E-2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354</v>
      </c>
      <c r="W89" s="112">
        <v>392</v>
      </c>
      <c r="X89" s="112">
        <v>410</v>
      </c>
      <c r="Y89" s="112">
        <v>419</v>
      </c>
      <c r="Z89" s="112">
        <v>436</v>
      </c>
    </row>
    <row r="90" spans="1:30" ht="15" customHeight="1" x14ac:dyDescent="0.25">
      <c r="A90" s="49" t="s">
        <v>96</v>
      </c>
      <c r="B90" s="49"/>
      <c r="C90" s="97" t="str">
        <f t="shared" si="3"/>
        <v>$38,734</v>
      </c>
      <c r="D90" s="94">
        <f t="shared" si="4"/>
        <v>3.0568045762937368E-2</v>
      </c>
      <c r="E90" s="95">
        <f t="shared" si="5"/>
        <v>3.0568045762937368E-2</v>
      </c>
      <c r="F90" s="94">
        <f t="shared" si="6"/>
        <v>0.13749633280267259</v>
      </c>
      <c r="G90" s="95">
        <f t="shared" si="7"/>
        <v>0.13749633280267259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1390</v>
      </c>
      <c r="W90" s="112">
        <v>1467</v>
      </c>
      <c r="X90" s="112">
        <v>1488</v>
      </c>
      <c r="Y90" s="112">
        <v>1638</v>
      </c>
      <c r="Z90" s="112">
        <v>1491</v>
      </c>
    </row>
    <row r="91" spans="1:30" ht="15" customHeight="1" x14ac:dyDescent="0.25">
      <c r="A91" s="49" t="s">
        <v>7</v>
      </c>
      <c r="B91" s="49"/>
      <c r="C91" s="97" t="str">
        <f t="shared" si="3"/>
        <v>$2,464.9 mil</v>
      </c>
      <c r="D91" s="94">
        <f t="shared" si="4"/>
        <v>6.5734215020504694E-2</v>
      </c>
      <c r="E91" s="95">
        <f t="shared" si="5"/>
        <v>6.5734215020504694E-2</v>
      </c>
      <c r="F91" s="94">
        <f t="shared" si="6"/>
        <v>0.28071853925087398</v>
      </c>
      <c r="G91" s="95">
        <f t="shared" si="7"/>
        <v>0.28071853925087398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15894</v>
      </c>
      <c r="W91" s="112">
        <v>16130</v>
      </c>
      <c r="X91" s="112">
        <v>16452</v>
      </c>
      <c r="Y91" s="112">
        <v>16803</v>
      </c>
      <c r="Z91" s="112">
        <v>17252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1453</v>
      </c>
      <c r="W93" s="112">
        <v>1510</v>
      </c>
      <c r="X93" s="112">
        <v>1584</v>
      </c>
      <c r="Y93" s="112">
        <v>1586</v>
      </c>
      <c r="Z93" s="112">
        <v>1571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5023</v>
      </c>
      <c r="W94" s="112">
        <v>5201</v>
      </c>
      <c r="X94" s="112">
        <v>5381</v>
      </c>
      <c r="Y94" s="112">
        <v>5551</v>
      </c>
      <c r="Z94" s="112">
        <v>5920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426</v>
      </c>
      <c r="W95" s="112">
        <v>456</v>
      </c>
      <c r="X95" s="112">
        <v>462</v>
      </c>
      <c r="Y95" s="112">
        <v>527</v>
      </c>
      <c r="Z95" s="112">
        <v>544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2094</v>
      </c>
      <c r="W96" s="112">
        <v>2153</v>
      </c>
      <c r="X96" s="112">
        <v>2243</v>
      </c>
      <c r="Y96" s="112">
        <v>2360</v>
      </c>
      <c r="Z96" s="112">
        <v>2401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2319</v>
      </c>
      <c r="W97" s="112">
        <v>2358</v>
      </c>
      <c r="X97" s="112">
        <v>2355</v>
      </c>
      <c r="Y97" s="112">
        <v>2358</v>
      </c>
      <c r="Z97" s="112">
        <v>2395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1165</v>
      </c>
      <c r="W98" s="112">
        <v>1191</v>
      </c>
      <c r="X98" s="112">
        <v>1237</v>
      </c>
      <c r="Y98" s="112">
        <v>1221</v>
      </c>
      <c r="Z98" s="112">
        <v>1270</v>
      </c>
    </row>
    <row r="99" spans="1:32" ht="15" customHeight="1" x14ac:dyDescent="0.25">
      <c r="S99" s="115" t="s">
        <v>143</v>
      </c>
      <c r="T99" s="115"/>
      <c r="U99" s="112"/>
      <c r="V99" s="112">
        <v>59</v>
      </c>
      <c r="W99" s="112">
        <v>65</v>
      </c>
      <c r="X99" s="112">
        <v>65</v>
      </c>
      <c r="Y99" s="112">
        <v>82</v>
      </c>
      <c r="Z99" s="112">
        <v>67</v>
      </c>
    </row>
    <row r="100" spans="1:32" ht="15" customHeight="1" x14ac:dyDescent="0.25">
      <c r="S100" s="115" t="s">
        <v>58</v>
      </c>
      <c r="T100" s="115"/>
      <c r="U100" s="112"/>
      <c r="V100" s="112">
        <v>797</v>
      </c>
      <c r="W100" s="112">
        <v>893</v>
      </c>
      <c r="X100" s="112">
        <v>897</v>
      </c>
      <c r="Y100" s="112">
        <v>999</v>
      </c>
      <c r="Z100" s="112">
        <v>910</v>
      </c>
    </row>
    <row r="101" spans="1:32" x14ac:dyDescent="0.25">
      <c r="A101" s="18"/>
      <c r="S101" s="118" t="s">
        <v>53</v>
      </c>
      <c r="T101" s="118"/>
      <c r="U101" s="112"/>
      <c r="V101" s="112">
        <v>16061</v>
      </c>
      <c r="W101" s="112">
        <v>16486</v>
      </c>
      <c r="X101" s="112">
        <v>16812</v>
      </c>
      <c r="Y101" s="112">
        <v>17128</v>
      </c>
      <c r="Z101" s="112">
        <v>17478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31161</v>
      </c>
      <c r="W104" s="112">
        <v>32591</v>
      </c>
      <c r="X104" s="112">
        <v>36214</v>
      </c>
      <c r="Y104" s="112">
        <v>36609</v>
      </c>
      <c r="Z104" s="112">
        <v>39520</v>
      </c>
      <c r="AB104" s="109" t="str">
        <f>TEXT(Z104,"###,###")</f>
        <v>39,520</v>
      </c>
      <c r="AD104" s="130">
        <f>Z104/($Z$4)*100</f>
        <v>68.889779838583152</v>
      </c>
      <c r="AF104" s="109"/>
    </row>
    <row r="105" spans="1:32" x14ac:dyDescent="0.25">
      <c r="S105" s="115" t="s">
        <v>17</v>
      </c>
      <c r="T105" s="115"/>
      <c r="U105" s="112"/>
      <c r="V105" s="112">
        <v>12604</v>
      </c>
      <c r="W105" s="112">
        <v>12850</v>
      </c>
      <c r="X105" s="112">
        <v>12513</v>
      </c>
      <c r="Y105" s="112">
        <v>13098</v>
      </c>
      <c r="Z105" s="112">
        <v>14293</v>
      </c>
      <c r="AB105" s="109" t="str">
        <f>TEXT(Z105,"###,###")</f>
        <v>14,293</v>
      </c>
      <c r="AD105" s="130">
        <f>Z105/($Z$4)*100</f>
        <v>24.915020830791221</v>
      </c>
      <c r="AF105" s="109"/>
    </row>
    <row r="106" spans="1:32" x14ac:dyDescent="0.25">
      <c r="S106" s="118" t="s">
        <v>53</v>
      </c>
      <c r="T106" s="118"/>
      <c r="U106" s="120"/>
      <c r="V106" s="120">
        <v>43765</v>
      </c>
      <c r="W106" s="120">
        <v>45441</v>
      </c>
      <c r="X106" s="120">
        <v>48727</v>
      </c>
      <c r="Y106" s="120">
        <v>49707</v>
      </c>
      <c r="Z106" s="120">
        <v>53813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7813</v>
      </c>
      <c r="W108" s="112">
        <v>7435</v>
      </c>
      <c r="X108" s="112">
        <v>7785</v>
      </c>
      <c r="Y108" s="112">
        <v>7628</v>
      </c>
      <c r="Z108" s="112">
        <v>8057</v>
      </c>
      <c r="AB108" s="109" t="str">
        <f>TEXT(Z108,"###,###")</f>
        <v>8,057</v>
      </c>
      <c r="AD108" s="130">
        <f>Z108/($Z$4)*100</f>
        <v>14.044659821848798</v>
      </c>
      <c r="AF108" s="109"/>
    </row>
    <row r="109" spans="1:32" x14ac:dyDescent="0.25">
      <c r="S109" s="115" t="s">
        <v>20</v>
      </c>
      <c r="T109" s="115"/>
      <c r="U109" s="112"/>
      <c r="V109" s="112">
        <v>6979</v>
      </c>
      <c r="W109" s="112">
        <v>7299</v>
      </c>
      <c r="X109" s="112">
        <v>7350</v>
      </c>
      <c r="Y109" s="112">
        <v>8423</v>
      </c>
      <c r="Z109" s="112">
        <v>8593</v>
      </c>
      <c r="AB109" s="109" t="str">
        <f>TEXT(Z109,"###,###")</f>
        <v>8,593</v>
      </c>
      <c r="AD109" s="130">
        <f>Z109/($Z$4)*100</f>
        <v>14.978994892534036</v>
      </c>
      <c r="AF109" s="109"/>
    </row>
    <row r="110" spans="1:32" x14ac:dyDescent="0.25">
      <c r="S110" s="115" t="s">
        <v>21</v>
      </c>
      <c r="T110" s="115"/>
      <c r="U110" s="112"/>
      <c r="V110" s="112">
        <v>10486</v>
      </c>
      <c r="W110" s="112">
        <v>10815</v>
      </c>
      <c r="X110" s="112">
        <v>10937</v>
      </c>
      <c r="Y110" s="112">
        <v>12660</v>
      </c>
      <c r="Z110" s="112">
        <v>13126</v>
      </c>
      <c r="AB110" s="109" t="str">
        <f>TEXT(Z110,"###,###")</f>
        <v>13,126</v>
      </c>
      <c r="AD110" s="130">
        <f>Z110/($Z$4)*100</f>
        <v>22.88075025711646</v>
      </c>
      <c r="AF110" s="109"/>
    </row>
    <row r="111" spans="1:32" x14ac:dyDescent="0.25">
      <c r="S111" s="115" t="s">
        <v>22</v>
      </c>
      <c r="T111" s="115"/>
      <c r="U111" s="112"/>
      <c r="V111" s="112">
        <v>18903</v>
      </c>
      <c r="W111" s="112">
        <v>19854</v>
      </c>
      <c r="X111" s="112">
        <v>19463</v>
      </c>
      <c r="Y111" s="112">
        <v>20996</v>
      </c>
      <c r="Z111" s="112">
        <v>24036</v>
      </c>
      <c r="AB111" s="109" t="str">
        <f>TEXT(Z111,"###,###")</f>
        <v>24,036</v>
      </c>
      <c r="AD111" s="130">
        <f>Z111/($Z$4)*100</f>
        <v>41.898652535429775</v>
      </c>
      <c r="AF111" s="109"/>
    </row>
    <row r="112" spans="1:32" x14ac:dyDescent="0.25">
      <c r="S112" s="118" t="s">
        <v>53</v>
      </c>
      <c r="T112" s="118"/>
      <c r="U112" s="112"/>
      <c r="V112" s="112">
        <v>47805</v>
      </c>
      <c r="W112" s="112">
        <v>48908</v>
      </c>
      <c r="X112" s="112">
        <v>49276</v>
      </c>
      <c r="Y112" s="112">
        <v>53291</v>
      </c>
      <c r="Z112" s="112">
        <v>57364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40.89</v>
      </c>
      <c r="W118" s="131">
        <v>40.65</v>
      </c>
      <c r="X118" s="131">
        <v>40.590000000000003</v>
      </c>
      <c r="Y118" s="131">
        <v>40.43</v>
      </c>
      <c r="Z118" s="131">
        <v>40.33</v>
      </c>
      <c r="AB118" s="109" t="str">
        <f>TEXT(Z118,"##.0")</f>
        <v>40.3</v>
      </c>
    </row>
    <row r="120" spans="19:32" x14ac:dyDescent="0.25">
      <c r="S120" s="101" t="s">
        <v>98</v>
      </c>
      <c r="T120" s="112"/>
      <c r="U120" s="112"/>
      <c r="V120" s="112">
        <v>26341</v>
      </c>
      <c r="W120" s="112">
        <v>26923</v>
      </c>
      <c r="X120" s="112">
        <v>27317</v>
      </c>
      <c r="Y120" s="112">
        <v>27764</v>
      </c>
      <c r="Z120" s="112">
        <v>28511</v>
      </c>
      <c r="AB120" s="109" t="str">
        <f>TEXT(Z120,"###,###")</f>
        <v>28,511</v>
      </c>
    </row>
    <row r="121" spans="19:32" x14ac:dyDescent="0.25">
      <c r="S121" s="101" t="s">
        <v>99</v>
      </c>
      <c r="T121" s="112"/>
      <c r="U121" s="112"/>
      <c r="V121" s="112">
        <v>2500</v>
      </c>
      <c r="W121" s="112">
        <v>2527</v>
      </c>
      <c r="X121" s="112">
        <v>2586</v>
      </c>
      <c r="Y121" s="112">
        <v>2570</v>
      </c>
      <c r="Z121" s="112">
        <v>2408</v>
      </c>
      <c r="AB121" s="109" t="str">
        <f>TEXT(Z121,"###,###")</f>
        <v>2,408</v>
      </c>
    </row>
    <row r="122" spans="19:32" x14ac:dyDescent="0.25">
      <c r="S122" s="101" t="s">
        <v>100</v>
      </c>
      <c r="T122" s="112"/>
      <c r="U122" s="112"/>
      <c r="V122" s="112">
        <v>3113</v>
      </c>
      <c r="W122" s="112">
        <v>3174</v>
      </c>
      <c r="X122" s="112">
        <v>3363</v>
      </c>
      <c r="Y122" s="112">
        <v>3620</v>
      </c>
      <c r="Z122" s="112">
        <v>3838</v>
      </c>
      <c r="AB122" s="109" t="str">
        <f>TEXT(Z122,"###,###")</f>
        <v>3,838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29454</v>
      </c>
      <c r="W124" s="112">
        <v>30097</v>
      </c>
      <c r="X124" s="112">
        <v>30680</v>
      </c>
      <c r="Y124" s="112">
        <v>31384</v>
      </c>
      <c r="Z124" s="112">
        <v>32349</v>
      </c>
      <c r="AB124" s="109" t="str">
        <f>TEXT(Z124,"###,###")</f>
        <v>32,349</v>
      </c>
      <c r="AD124" s="127">
        <f>Z124/$Z$7*100</f>
        <v>93.08796869154844</v>
      </c>
    </row>
    <row r="125" spans="19:32" x14ac:dyDescent="0.25">
      <c r="S125" s="101" t="s">
        <v>102</v>
      </c>
      <c r="T125" s="112"/>
      <c r="U125" s="112"/>
      <c r="V125" s="112">
        <v>5613</v>
      </c>
      <c r="W125" s="112">
        <v>5701</v>
      </c>
      <c r="X125" s="112">
        <v>5949</v>
      </c>
      <c r="Y125" s="112">
        <v>6190</v>
      </c>
      <c r="Z125" s="112">
        <v>6246</v>
      </c>
      <c r="AB125" s="109" t="str">
        <f>TEXT(Z125,"###,###")</f>
        <v>6,246</v>
      </c>
      <c r="AD125" s="127">
        <f>Z125/$Z$7*100</f>
        <v>17.973583494000174</v>
      </c>
    </row>
    <row r="127" spans="19:32" x14ac:dyDescent="0.25">
      <c r="S127" s="101" t="s">
        <v>103</v>
      </c>
      <c r="T127" s="112"/>
      <c r="U127" s="112"/>
      <c r="V127" s="112">
        <v>15891</v>
      </c>
      <c r="W127" s="112">
        <v>16129</v>
      </c>
      <c r="X127" s="112">
        <v>16457</v>
      </c>
      <c r="Y127" s="112">
        <v>16802</v>
      </c>
      <c r="Z127" s="112">
        <v>17247</v>
      </c>
      <c r="AB127" s="109" t="str">
        <f>TEXT(Z127,"###,###")</f>
        <v>17,247</v>
      </c>
      <c r="AD127" s="127">
        <f>Z127/$Z$7*100</f>
        <v>49.630226468303071</v>
      </c>
    </row>
    <row r="128" spans="19:32" x14ac:dyDescent="0.25">
      <c r="S128" s="101" t="s">
        <v>104</v>
      </c>
      <c r="T128" s="112"/>
      <c r="U128" s="112"/>
      <c r="V128" s="112">
        <v>16064</v>
      </c>
      <c r="W128" s="112">
        <v>16488</v>
      </c>
      <c r="X128" s="112">
        <v>16814</v>
      </c>
      <c r="Y128" s="112">
        <v>17129</v>
      </c>
      <c r="Z128" s="112">
        <v>17477</v>
      </c>
      <c r="AB128" s="109" t="str">
        <f>TEXT(Z128,"###,###")</f>
        <v>17,477</v>
      </c>
      <c r="AD128" s="127">
        <f>Z128/$Z$7*100</f>
        <v>50.292077925815079</v>
      </c>
    </row>
    <row r="130" spans="19:20" x14ac:dyDescent="0.25">
      <c r="S130" s="101" t="s">
        <v>180</v>
      </c>
      <c r="T130" s="127">
        <v>82.043682196195789</v>
      </c>
    </row>
    <row r="131" spans="19:20" x14ac:dyDescent="0.25">
      <c r="S131" s="101" t="s">
        <v>181</v>
      </c>
      <c r="T131" s="127">
        <v>6.9292969986475201</v>
      </c>
    </row>
    <row r="132" spans="19:20" x14ac:dyDescent="0.25">
      <c r="S132" s="101" t="s">
        <v>182</v>
      </c>
      <c r="T132" s="127">
        <v>11.044286495352653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8B08644-D1F4-44CB-A9EA-2F3F5375FA3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EBD93133-CF65-4F6A-9664-48D135E67FD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0590A212-A495-4C18-BE72-AC5F37BF3E8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90396FBA-C940-4848-AFCF-FA078B611D5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22C1-0908-4E88-A317-3EC87F5EEFE2}">
  <sheetPr codeName="Sheet80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122</v>
      </c>
      <c r="T1" s="99"/>
      <c r="U1" s="99"/>
      <c r="V1" s="99"/>
      <c r="W1" s="99"/>
      <c r="X1" s="99"/>
      <c r="Y1" s="100" t="s">
        <v>162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122</v>
      </c>
      <c r="Y3" s="105" t="s">
        <v>162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12.16 Huon Valley,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13159</v>
      </c>
      <c r="W4" s="108">
        <v>12864</v>
      </c>
      <c r="X4" s="108">
        <v>13175</v>
      </c>
      <c r="Y4" s="108">
        <v>13187</v>
      </c>
      <c r="Z4" s="108">
        <v>14100</v>
      </c>
      <c r="AB4" s="109" t="str">
        <f>TEXT(Z4,"###,###")</f>
        <v>14,100</v>
      </c>
      <c r="AD4" s="110">
        <f>Z4/Y4-1</f>
        <v>6.923485250625605E-2</v>
      </c>
      <c r="AF4" s="110">
        <f>Z4/V4-1</f>
        <v>7.1509993160574492E-2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6974</v>
      </c>
      <c r="W5" s="108">
        <v>6736</v>
      </c>
      <c r="X5" s="108">
        <v>6852</v>
      </c>
      <c r="Y5" s="108">
        <v>6794</v>
      </c>
      <c r="Z5" s="108">
        <v>7174</v>
      </c>
      <c r="AB5" s="109" t="str">
        <f>TEXT(Z5,"###,###")</f>
        <v>7,174</v>
      </c>
      <c r="AD5" s="110">
        <f t="shared" ref="AD5:AD9" si="0">Z5/Y5-1</f>
        <v>5.5931704445098651E-2</v>
      </c>
      <c r="AF5" s="110">
        <f t="shared" ref="AF5:AF9" si="1">Z5/V5-1</f>
        <v>2.8677946659019238E-2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6184</v>
      </c>
      <c r="W6" s="108">
        <v>6125</v>
      </c>
      <c r="X6" s="108">
        <v>6323</v>
      </c>
      <c r="Y6" s="108">
        <v>6382</v>
      </c>
      <c r="Z6" s="108">
        <v>6907</v>
      </c>
      <c r="AB6" s="109" t="str">
        <f>TEXT(Z6,"###,###")</f>
        <v>6,907</v>
      </c>
      <c r="AD6" s="110">
        <f t="shared" si="0"/>
        <v>8.2262613600752044E-2</v>
      </c>
      <c r="AF6" s="110">
        <f t="shared" si="1"/>
        <v>0.11691461836998696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9094</v>
      </c>
      <c r="W7" s="108">
        <v>9093</v>
      </c>
      <c r="X7" s="108">
        <v>9517</v>
      </c>
      <c r="Y7" s="108">
        <v>9498</v>
      </c>
      <c r="Z7" s="108">
        <v>9826</v>
      </c>
      <c r="AB7" s="109" t="str">
        <f>TEXT(Z7,"###,###")</f>
        <v>9,826</v>
      </c>
      <c r="AD7" s="110">
        <f t="shared" si="0"/>
        <v>3.4533586018109075E-2</v>
      </c>
      <c r="AF7" s="110">
        <f t="shared" si="1"/>
        <v>8.0492632504948425E-2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14,100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9,826</v>
      </c>
      <c r="P8" s="65"/>
      <c r="S8" s="107" t="s">
        <v>83</v>
      </c>
      <c r="T8" s="108"/>
      <c r="U8" s="108"/>
      <c r="V8" s="108">
        <v>33981.5</v>
      </c>
      <c r="W8" s="108">
        <v>38341.040000000001</v>
      </c>
      <c r="X8" s="108">
        <v>37049.49</v>
      </c>
      <c r="Y8" s="108">
        <v>40793.5</v>
      </c>
      <c r="Z8" s="108">
        <v>41863</v>
      </c>
      <c r="AB8" s="109" t="str">
        <f>TEXT(Z8,"$###,###")</f>
        <v>$41,863</v>
      </c>
      <c r="AD8" s="110">
        <f t="shared" si="0"/>
        <v>2.6217412087710112E-2</v>
      </c>
      <c r="AF8" s="110">
        <f t="shared" si="1"/>
        <v>0.23193502346865214</v>
      </c>
    </row>
    <row r="9" spans="1:32" x14ac:dyDescent="0.25">
      <c r="A9" s="30" t="s">
        <v>14</v>
      </c>
      <c r="B9" s="69"/>
      <c r="C9" s="70"/>
      <c r="D9" s="71">
        <f>AD104</f>
        <v>71.546099290780134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52.473030734785262</v>
      </c>
      <c r="P9" s="72" t="s">
        <v>84</v>
      </c>
      <c r="S9" s="107" t="s">
        <v>7</v>
      </c>
      <c r="T9" s="108"/>
      <c r="U9" s="108"/>
      <c r="V9" s="108">
        <v>400013338</v>
      </c>
      <c r="W9" s="108">
        <v>424495109</v>
      </c>
      <c r="X9" s="108">
        <v>449308187</v>
      </c>
      <c r="Y9" s="108">
        <v>479173738</v>
      </c>
      <c r="Z9" s="108">
        <v>509707513</v>
      </c>
      <c r="AB9" s="109" t="str">
        <f>TEXT(Z9/1000000,"$#,###.0")&amp;" mil"</f>
        <v>$509.7 mil</v>
      </c>
      <c r="AD9" s="110">
        <f t="shared" si="0"/>
        <v>6.3721720492119216E-2</v>
      </c>
      <c r="AF9" s="110">
        <f t="shared" si="1"/>
        <v>0.27422629342424587</v>
      </c>
    </row>
    <row r="10" spans="1:32" x14ac:dyDescent="0.25">
      <c r="A10" s="30" t="s">
        <v>17</v>
      </c>
      <c r="B10" s="69"/>
      <c r="C10" s="70"/>
      <c r="D10" s="71">
        <f>AD105</f>
        <v>18.553191489361705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47.394667209444329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77.651129656014646</v>
      </c>
      <c r="P11" s="72" t="s">
        <v>84</v>
      </c>
      <c r="S11" s="107" t="s">
        <v>29</v>
      </c>
      <c r="T11" s="112"/>
      <c r="U11" s="112"/>
      <c r="V11" s="112">
        <v>11188</v>
      </c>
      <c r="W11" s="112">
        <v>10904</v>
      </c>
      <c r="X11" s="112">
        <v>11132</v>
      </c>
      <c r="Y11" s="112">
        <v>11081</v>
      </c>
      <c r="Z11" s="112">
        <v>11897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12.558518216975372</v>
      </c>
      <c r="P12" s="72" t="s">
        <v>84</v>
      </c>
      <c r="S12" s="107" t="s">
        <v>30</v>
      </c>
      <c r="T12" s="112"/>
      <c r="U12" s="112"/>
      <c r="V12" s="112">
        <v>1970</v>
      </c>
      <c r="W12" s="112">
        <v>1962</v>
      </c>
      <c r="X12" s="112">
        <v>2036</v>
      </c>
      <c r="Y12" s="112">
        <v>2106</v>
      </c>
      <c r="Z12" s="112">
        <v>2200</v>
      </c>
    </row>
    <row r="13" spans="1:32" ht="15" customHeight="1" x14ac:dyDescent="0.25">
      <c r="A13" s="30" t="s">
        <v>19</v>
      </c>
      <c r="B13" s="70"/>
      <c r="C13" s="70"/>
      <c r="D13" s="71">
        <f>AD108</f>
        <v>15.907801418439716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9.7801750457968648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15.106382978723405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43.7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24.141843971631204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16.312201078660831</v>
      </c>
      <c r="P15" s="72" t="s">
        <v>84</v>
      </c>
      <c r="S15" s="115" t="s">
        <v>60</v>
      </c>
      <c r="T15" s="115"/>
      <c r="U15" s="116"/>
      <c r="V15" s="116">
        <v>2471</v>
      </c>
      <c r="W15" s="116">
        <v>2083</v>
      </c>
      <c r="X15" s="116">
        <v>2245</v>
      </c>
      <c r="Y15" s="112">
        <v>2062</v>
      </c>
      <c r="Z15" s="112">
        <v>1925</v>
      </c>
      <c r="AB15" s="117">
        <f t="shared" ref="AB15:AB34" si="2">IF(Z15="np",0,Z15/$Z$34)</f>
        <v>0.13656356413166856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34.950354609929079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83.687798921339166</v>
      </c>
      <c r="P16" s="37" t="s">
        <v>84</v>
      </c>
      <c r="S16" s="115" t="s">
        <v>61</v>
      </c>
      <c r="T16" s="115"/>
      <c r="U16" s="116"/>
      <c r="V16" s="116">
        <v>37</v>
      </c>
      <c r="W16" s="116">
        <v>38</v>
      </c>
      <c r="X16" s="116">
        <v>48</v>
      </c>
      <c r="Y16" s="112">
        <v>46</v>
      </c>
      <c r="Z16" s="112">
        <v>42</v>
      </c>
      <c r="AB16" s="117">
        <f t="shared" si="2"/>
        <v>2.9795686719636776E-3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882</v>
      </c>
      <c r="W17" s="116">
        <v>872</v>
      </c>
      <c r="X17" s="116">
        <v>913</v>
      </c>
      <c r="Y17" s="112">
        <v>909</v>
      </c>
      <c r="Z17" s="112">
        <v>998</v>
      </c>
      <c r="AB17" s="117">
        <f t="shared" si="2"/>
        <v>7.0800227014755954E-2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88</v>
      </c>
      <c r="W18" s="116">
        <v>92</v>
      </c>
      <c r="X18" s="116">
        <v>84</v>
      </c>
      <c r="Y18" s="112">
        <v>101</v>
      </c>
      <c r="Z18" s="112">
        <v>107</v>
      </c>
      <c r="AB18" s="117">
        <f t="shared" si="2"/>
        <v>7.5908059023836547E-3</v>
      </c>
    </row>
    <row r="19" spans="1:28" x14ac:dyDescent="0.25">
      <c r="A19" s="61" t="str">
        <f>$S$1&amp;" ("&amp;$V$2&amp;" to "&amp;$Z$2&amp;")"</f>
        <v>Huon Valley (2017-18 to 2021-22)</v>
      </c>
      <c r="B19" s="61"/>
      <c r="C19" s="61"/>
      <c r="D19" s="61"/>
      <c r="E19" s="61"/>
      <c r="F19" s="61"/>
      <c r="G19" s="61" t="str">
        <f>$S$1&amp;" ("&amp;$V$2&amp;" to "&amp;$Z$2&amp;")"</f>
        <v>Huon Valley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805</v>
      </c>
      <c r="W19" s="116">
        <v>935</v>
      </c>
      <c r="X19" s="116">
        <v>992</v>
      </c>
      <c r="Y19" s="112">
        <v>1040</v>
      </c>
      <c r="Z19" s="112">
        <v>1120</v>
      </c>
      <c r="AB19" s="117">
        <f t="shared" si="2"/>
        <v>7.9455164585698068E-2</v>
      </c>
    </row>
    <row r="20" spans="1:28" x14ac:dyDescent="0.25">
      <c r="S20" s="115" t="s">
        <v>65</v>
      </c>
      <c r="T20" s="115"/>
      <c r="U20" s="116"/>
      <c r="V20" s="116">
        <v>332</v>
      </c>
      <c r="W20" s="116">
        <v>338</v>
      </c>
      <c r="X20" s="116">
        <v>305</v>
      </c>
      <c r="Y20" s="112">
        <v>315</v>
      </c>
      <c r="Z20" s="112">
        <v>298</v>
      </c>
      <c r="AB20" s="117">
        <f t="shared" si="2"/>
        <v>2.1140749148694665E-2</v>
      </c>
    </row>
    <row r="21" spans="1:28" x14ac:dyDescent="0.25">
      <c r="S21" s="115" t="s">
        <v>66</v>
      </c>
      <c r="T21" s="115"/>
      <c r="U21" s="116"/>
      <c r="V21" s="116">
        <v>923</v>
      </c>
      <c r="W21" s="116">
        <v>899</v>
      </c>
      <c r="X21" s="116">
        <v>855</v>
      </c>
      <c r="Y21" s="112">
        <v>868</v>
      </c>
      <c r="Z21" s="112">
        <v>985</v>
      </c>
      <c r="AB21" s="117">
        <f t="shared" si="2"/>
        <v>6.9877979568671963E-2</v>
      </c>
    </row>
    <row r="22" spans="1:28" x14ac:dyDescent="0.25">
      <c r="S22" s="115" t="s">
        <v>67</v>
      </c>
      <c r="T22" s="115"/>
      <c r="U22" s="116"/>
      <c r="V22" s="116">
        <v>623</v>
      </c>
      <c r="W22" s="116">
        <v>611</v>
      </c>
      <c r="X22" s="116">
        <v>695</v>
      </c>
      <c r="Y22" s="112">
        <v>639</v>
      </c>
      <c r="Z22" s="112">
        <v>601</v>
      </c>
      <c r="AB22" s="117">
        <f t="shared" si="2"/>
        <v>4.2636208853575483E-2</v>
      </c>
    </row>
    <row r="23" spans="1:28" x14ac:dyDescent="0.25">
      <c r="S23" s="115" t="s">
        <v>68</v>
      </c>
      <c r="T23" s="115"/>
      <c r="U23" s="116"/>
      <c r="V23" s="116">
        <v>367</v>
      </c>
      <c r="W23" s="116">
        <v>315</v>
      </c>
      <c r="X23" s="116">
        <v>299</v>
      </c>
      <c r="Y23" s="112">
        <v>309</v>
      </c>
      <c r="Z23" s="112">
        <v>333</v>
      </c>
      <c r="AB23" s="117">
        <f t="shared" si="2"/>
        <v>2.3623723041997731E-2</v>
      </c>
    </row>
    <row r="24" spans="1:28" x14ac:dyDescent="0.25">
      <c r="S24" s="115" t="s">
        <v>69</v>
      </c>
      <c r="T24" s="115"/>
      <c r="U24" s="116"/>
      <c r="V24" s="116">
        <v>137</v>
      </c>
      <c r="W24" s="116">
        <v>149</v>
      </c>
      <c r="X24" s="116">
        <v>153</v>
      </c>
      <c r="Y24" s="112">
        <v>110</v>
      </c>
      <c r="Z24" s="112">
        <v>158</v>
      </c>
      <c r="AB24" s="117">
        <f t="shared" si="2"/>
        <v>1.1208853575482406E-2</v>
      </c>
    </row>
    <row r="25" spans="1:28" x14ac:dyDescent="0.25">
      <c r="S25" s="115" t="s">
        <v>70</v>
      </c>
      <c r="T25" s="115"/>
      <c r="U25" s="116"/>
      <c r="V25" s="116">
        <v>272</v>
      </c>
      <c r="W25" s="116">
        <v>287</v>
      </c>
      <c r="X25" s="116">
        <v>343</v>
      </c>
      <c r="Y25" s="112">
        <v>335</v>
      </c>
      <c r="Z25" s="112">
        <v>362</v>
      </c>
      <c r="AB25" s="117">
        <f t="shared" si="2"/>
        <v>2.5681044267877411E-2</v>
      </c>
    </row>
    <row r="26" spans="1:28" x14ac:dyDescent="0.25">
      <c r="S26" s="115" t="s">
        <v>71</v>
      </c>
      <c r="T26" s="115"/>
      <c r="U26" s="116"/>
      <c r="V26" s="116">
        <v>212</v>
      </c>
      <c r="W26" s="116">
        <v>173</v>
      </c>
      <c r="X26" s="116">
        <v>170</v>
      </c>
      <c r="Y26" s="112">
        <v>177</v>
      </c>
      <c r="Z26" s="112">
        <v>195</v>
      </c>
      <c r="AB26" s="117">
        <f t="shared" si="2"/>
        <v>1.3833711691259932E-2</v>
      </c>
    </row>
    <row r="27" spans="1:28" x14ac:dyDescent="0.25">
      <c r="S27" s="115" t="s">
        <v>72</v>
      </c>
      <c r="T27" s="115"/>
      <c r="U27" s="116"/>
      <c r="V27" s="116">
        <v>604</v>
      </c>
      <c r="W27" s="116">
        <v>618</v>
      </c>
      <c r="X27" s="116">
        <v>658</v>
      </c>
      <c r="Y27" s="112">
        <v>743</v>
      </c>
      <c r="Z27" s="112">
        <v>865</v>
      </c>
      <c r="AB27" s="117">
        <f t="shared" si="2"/>
        <v>6.1364926220204313E-2</v>
      </c>
    </row>
    <row r="28" spans="1:28" x14ac:dyDescent="0.25">
      <c r="S28" s="115" t="s">
        <v>73</v>
      </c>
      <c r="T28" s="115"/>
      <c r="U28" s="116"/>
      <c r="V28" s="116">
        <v>957</v>
      </c>
      <c r="W28" s="116">
        <v>909</v>
      </c>
      <c r="X28" s="116">
        <v>800</v>
      </c>
      <c r="Y28" s="112">
        <v>701</v>
      </c>
      <c r="Z28" s="112">
        <v>845</v>
      </c>
      <c r="AB28" s="117">
        <f t="shared" si="2"/>
        <v>5.9946083995459705E-2</v>
      </c>
    </row>
    <row r="29" spans="1:28" x14ac:dyDescent="0.25">
      <c r="S29" s="115" t="s">
        <v>74</v>
      </c>
      <c r="T29" s="115"/>
      <c r="U29" s="116"/>
      <c r="V29" s="116">
        <v>725</v>
      </c>
      <c r="W29" s="116">
        <v>823</v>
      </c>
      <c r="X29" s="116">
        <v>758</v>
      </c>
      <c r="Y29" s="112">
        <v>798</v>
      </c>
      <c r="Z29" s="112">
        <v>975</v>
      </c>
      <c r="AB29" s="117">
        <f t="shared" si="2"/>
        <v>6.9168558456299656E-2</v>
      </c>
    </row>
    <row r="30" spans="1:28" x14ac:dyDescent="0.25">
      <c r="S30" s="115" t="s">
        <v>75</v>
      </c>
      <c r="T30" s="115"/>
      <c r="U30" s="116"/>
      <c r="V30" s="116">
        <v>888</v>
      </c>
      <c r="W30" s="116">
        <v>986</v>
      </c>
      <c r="X30" s="116">
        <v>1059</v>
      </c>
      <c r="Y30" s="112">
        <v>1109</v>
      </c>
      <c r="Z30" s="112">
        <v>1206</v>
      </c>
      <c r="AB30" s="117">
        <f t="shared" si="2"/>
        <v>8.5556186152099881E-2</v>
      </c>
    </row>
    <row r="31" spans="1:28" x14ac:dyDescent="0.25">
      <c r="S31" s="115" t="s">
        <v>76</v>
      </c>
      <c r="T31" s="115"/>
      <c r="U31" s="116"/>
      <c r="V31" s="116">
        <v>1283</v>
      </c>
      <c r="W31" s="116">
        <v>1331</v>
      </c>
      <c r="X31" s="116">
        <v>1430</v>
      </c>
      <c r="Y31" s="112">
        <v>1560</v>
      </c>
      <c r="Z31" s="112">
        <v>1647</v>
      </c>
      <c r="AB31" s="117">
        <f t="shared" si="2"/>
        <v>0.1168416572077185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179</v>
      </c>
      <c r="W32" s="116">
        <v>200</v>
      </c>
      <c r="X32" s="116">
        <v>213</v>
      </c>
      <c r="Y32" s="112">
        <v>238</v>
      </c>
      <c r="Z32" s="112">
        <v>268</v>
      </c>
      <c r="AB32" s="117">
        <f t="shared" si="2"/>
        <v>1.9012485811577752E-2</v>
      </c>
    </row>
    <row r="33" spans="19:32" x14ac:dyDescent="0.25">
      <c r="S33" s="115" t="s">
        <v>78</v>
      </c>
      <c r="T33" s="115"/>
      <c r="U33" s="116"/>
      <c r="V33" s="116">
        <v>424</v>
      </c>
      <c r="W33" s="116">
        <v>401</v>
      </c>
      <c r="X33" s="116">
        <v>439</v>
      </c>
      <c r="Y33" s="112">
        <v>455</v>
      </c>
      <c r="Z33" s="112">
        <v>528</v>
      </c>
      <c r="AB33" s="117">
        <f t="shared" si="2"/>
        <v>3.7457434733257661E-2</v>
      </c>
    </row>
    <row r="34" spans="19:32" x14ac:dyDescent="0.25">
      <c r="S34" s="118" t="s">
        <v>53</v>
      </c>
      <c r="T34" s="118"/>
      <c r="U34" s="119"/>
      <c r="V34" s="119">
        <v>13159</v>
      </c>
      <c r="W34" s="119">
        <v>12866</v>
      </c>
      <c r="X34" s="119">
        <v>13171</v>
      </c>
      <c r="Y34" s="120">
        <v>13187</v>
      </c>
      <c r="Z34" s="120">
        <v>14096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7619</v>
      </c>
      <c r="W37" s="112">
        <v>7716</v>
      </c>
      <c r="X37" s="112">
        <v>8027</v>
      </c>
      <c r="Y37" s="112">
        <v>8090</v>
      </c>
      <c r="Z37" s="112">
        <v>8224</v>
      </c>
      <c r="AB37" s="132">
        <f>Z37/Z40*100</f>
        <v>83.687798921339166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1479</v>
      </c>
      <c r="W38" s="112">
        <v>1379</v>
      </c>
      <c r="X38" s="112">
        <v>1486</v>
      </c>
      <c r="Y38" s="112">
        <v>1407</v>
      </c>
      <c r="Z38" s="112">
        <v>1603</v>
      </c>
      <c r="AB38" s="132">
        <f>Z38/Z40*100</f>
        <v>16.312201078660831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9098</v>
      </c>
      <c r="W40" s="112">
        <v>9095</v>
      </c>
      <c r="X40" s="112">
        <v>9513</v>
      </c>
      <c r="Y40" s="112">
        <v>9497</v>
      </c>
      <c r="Z40" s="112">
        <v>9827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3</v>
      </c>
      <c r="W44" s="112">
        <v>11</v>
      </c>
      <c r="X44" s="112">
        <v>9</v>
      </c>
      <c r="Y44" s="112">
        <v>3</v>
      </c>
      <c r="Z44" s="112">
        <v>4</v>
      </c>
    </row>
    <row r="45" spans="19:32" x14ac:dyDescent="0.25">
      <c r="S45" s="115" t="s">
        <v>37</v>
      </c>
      <c r="T45" s="115"/>
      <c r="U45" s="112"/>
      <c r="V45" s="112">
        <v>138</v>
      </c>
      <c r="W45" s="112">
        <v>124</v>
      </c>
      <c r="X45" s="112">
        <v>113</v>
      </c>
      <c r="Y45" s="112">
        <v>152</v>
      </c>
      <c r="Z45" s="112">
        <v>142</v>
      </c>
    </row>
    <row r="46" spans="19:32" x14ac:dyDescent="0.25">
      <c r="S46" s="115" t="s">
        <v>38</v>
      </c>
      <c r="T46" s="115"/>
      <c r="U46" s="112"/>
      <c r="V46" s="112">
        <v>391</v>
      </c>
      <c r="W46" s="112">
        <v>322</v>
      </c>
      <c r="X46" s="112">
        <v>335</v>
      </c>
      <c r="Y46" s="112">
        <v>333</v>
      </c>
      <c r="Z46" s="112">
        <v>405</v>
      </c>
    </row>
    <row r="47" spans="19:32" x14ac:dyDescent="0.25">
      <c r="S47" s="115" t="s">
        <v>39</v>
      </c>
      <c r="T47" s="115"/>
      <c r="U47" s="112"/>
      <c r="V47" s="112">
        <v>708</v>
      </c>
      <c r="W47" s="112">
        <v>645</v>
      </c>
      <c r="X47" s="112">
        <v>544</v>
      </c>
      <c r="Y47" s="112">
        <v>487</v>
      </c>
      <c r="Z47" s="112">
        <v>512</v>
      </c>
    </row>
    <row r="48" spans="19:32" x14ac:dyDescent="0.25">
      <c r="S48" s="115" t="s">
        <v>40</v>
      </c>
      <c r="T48" s="115"/>
      <c r="U48" s="112"/>
      <c r="V48" s="112">
        <v>869</v>
      </c>
      <c r="W48" s="112">
        <v>768</v>
      </c>
      <c r="X48" s="112">
        <v>884</v>
      </c>
      <c r="Y48" s="112">
        <v>734</v>
      </c>
      <c r="Z48" s="112">
        <v>709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739</v>
      </c>
      <c r="W49" s="112">
        <v>703</v>
      </c>
      <c r="X49" s="112">
        <v>699</v>
      </c>
      <c r="Y49" s="112">
        <v>703</v>
      </c>
      <c r="Z49" s="112">
        <v>738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Huon Valley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629</v>
      </c>
      <c r="W50" s="112">
        <v>622</v>
      </c>
      <c r="X50" s="112">
        <v>705</v>
      </c>
      <c r="Y50" s="112">
        <v>715</v>
      </c>
      <c r="Z50" s="112">
        <v>727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599</v>
      </c>
      <c r="W51" s="112">
        <v>581</v>
      </c>
      <c r="X51" s="112">
        <v>550</v>
      </c>
      <c r="Y51" s="112">
        <v>597</v>
      </c>
      <c r="Z51" s="112">
        <v>630</v>
      </c>
    </row>
    <row r="52" spans="1:26" ht="15" customHeight="1" x14ac:dyDescent="0.25">
      <c r="S52" s="115" t="s">
        <v>44</v>
      </c>
      <c r="T52" s="115"/>
      <c r="U52" s="112"/>
      <c r="V52" s="112">
        <v>684</v>
      </c>
      <c r="W52" s="112">
        <v>719</v>
      </c>
      <c r="X52" s="112">
        <v>687</v>
      </c>
      <c r="Y52" s="112">
        <v>705</v>
      </c>
      <c r="Z52" s="112">
        <v>700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607</v>
      </c>
      <c r="W53" s="112">
        <v>639</v>
      </c>
      <c r="X53" s="112">
        <v>663</v>
      </c>
      <c r="Y53" s="112">
        <v>681</v>
      </c>
      <c r="Z53" s="112">
        <v>755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648</v>
      </c>
      <c r="W54" s="112">
        <v>589</v>
      </c>
      <c r="X54" s="112">
        <v>632</v>
      </c>
      <c r="Y54" s="112">
        <v>590</v>
      </c>
      <c r="Z54" s="112">
        <v>631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505</v>
      </c>
      <c r="W55" s="112">
        <v>553</v>
      </c>
      <c r="X55" s="112">
        <v>547</v>
      </c>
      <c r="Y55" s="112">
        <v>549</v>
      </c>
      <c r="Z55" s="112">
        <v>571</v>
      </c>
    </row>
    <row r="56" spans="1:26" ht="15" customHeight="1" x14ac:dyDescent="0.25">
      <c r="S56" s="115" t="s">
        <v>48</v>
      </c>
      <c r="T56" s="115"/>
      <c r="U56" s="112"/>
      <c r="V56" s="112">
        <v>257</v>
      </c>
      <c r="W56" s="112">
        <v>248</v>
      </c>
      <c r="X56" s="112">
        <v>274</v>
      </c>
      <c r="Y56" s="112">
        <v>322</v>
      </c>
      <c r="Z56" s="112">
        <v>394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129</v>
      </c>
      <c r="W57" s="112">
        <v>146</v>
      </c>
      <c r="X57" s="112">
        <v>145</v>
      </c>
      <c r="Y57" s="112">
        <v>136</v>
      </c>
      <c r="Z57" s="112">
        <v>147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34</v>
      </c>
      <c r="W58" s="112">
        <v>41</v>
      </c>
      <c r="X58" s="112">
        <v>42</v>
      </c>
      <c r="Y58" s="112">
        <v>59</v>
      </c>
      <c r="Z58" s="112">
        <v>68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14</v>
      </c>
      <c r="W59" s="112">
        <v>21</v>
      </c>
      <c r="X59" s="112">
        <v>19</v>
      </c>
      <c r="Y59" s="112">
        <v>20</v>
      </c>
      <c r="Z59" s="112">
        <v>22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10</v>
      </c>
      <c r="W60" s="112">
        <v>10</v>
      </c>
      <c r="X60" s="112">
        <v>8</v>
      </c>
      <c r="Y60" s="112">
        <v>8</v>
      </c>
      <c r="Z60" s="112">
        <v>12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6973</v>
      </c>
      <c r="W61" s="112">
        <v>6738</v>
      </c>
      <c r="X61" s="112">
        <v>6848</v>
      </c>
      <c r="Y61" s="112">
        <v>6794</v>
      </c>
      <c r="Z61" s="112">
        <v>7176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8</v>
      </c>
      <c r="W63" s="112">
        <v>7</v>
      </c>
      <c r="X63" s="112">
        <v>7</v>
      </c>
      <c r="Y63" s="112">
        <v>15</v>
      </c>
      <c r="Z63" s="112">
        <v>12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114</v>
      </c>
      <c r="W64" s="112">
        <v>101</v>
      </c>
      <c r="X64" s="112">
        <v>105</v>
      </c>
      <c r="Y64" s="112">
        <v>168</v>
      </c>
      <c r="Z64" s="112">
        <v>170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Huon Valley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358</v>
      </c>
      <c r="W65" s="112">
        <v>310</v>
      </c>
      <c r="X65" s="112">
        <v>279</v>
      </c>
      <c r="Y65" s="112">
        <v>289</v>
      </c>
      <c r="Z65" s="112">
        <v>326</v>
      </c>
    </row>
    <row r="66" spans="1:26" x14ac:dyDescent="0.25">
      <c r="S66" s="115" t="s">
        <v>39</v>
      </c>
      <c r="T66" s="115"/>
      <c r="U66" s="112"/>
      <c r="V66" s="112">
        <v>553</v>
      </c>
      <c r="W66" s="112">
        <v>446</v>
      </c>
      <c r="X66" s="112">
        <v>471</v>
      </c>
      <c r="Y66" s="112">
        <v>474</v>
      </c>
      <c r="Z66" s="112">
        <v>451</v>
      </c>
    </row>
    <row r="67" spans="1:26" x14ac:dyDescent="0.25">
      <c r="S67" s="115" t="s">
        <v>40</v>
      </c>
      <c r="T67" s="115"/>
      <c r="U67" s="112"/>
      <c r="V67" s="112">
        <v>725</v>
      </c>
      <c r="W67" s="112">
        <v>637</v>
      </c>
      <c r="X67" s="112">
        <v>729</v>
      </c>
      <c r="Y67" s="112">
        <v>549</v>
      </c>
      <c r="Z67" s="112">
        <v>603</v>
      </c>
    </row>
    <row r="68" spans="1:26" x14ac:dyDescent="0.25">
      <c r="S68" s="115" t="s">
        <v>41</v>
      </c>
      <c r="T68" s="115"/>
      <c r="U68" s="112"/>
      <c r="V68" s="112">
        <v>625</v>
      </c>
      <c r="W68" s="112">
        <v>671</v>
      </c>
      <c r="X68" s="112">
        <v>652</v>
      </c>
      <c r="Y68" s="112">
        <v>672</v>
      </c>
      <c r="Z68" s="112">
        <v>745</v>
      </c>
    </row>
    <row r="69" spans="1:26" x14ac:dyDescent="0.25">
      <c r="S69" s="115" t="s">
        <v>42</v>
      </c>
      <c r="T69" s="115"/>
      <c r="U69" s="112"/>
      <c r="V69" s="112">
        <v>550</v>
      </c>
      <c r="W69" s="112">
        <v>575</v>
      </c>
      <c r="X69" s="112">
        <v>663</v>
      </c>
      <c r="Y69" s="112">
        <v>677</v>
      </c>
      <c r="Z69" s="112">
        <v>742</v>
      </c>
    </row>
    <row r="70" spans="1:26" x14ac:dyDescent="0.25">
      <c r="S70" s="115" t="s">
        <v>43</v>
      </c>
      <c r="T70" s="115"/>
      <c r="U70" s="112"/>
      <c r="V70" s="112">
        <v>570</v>
      </c>
      <c r="W70" s="112">
        <v>646</v>
      </c>
      <c r="X70" s="112">
        <v>618</v>
      </c>
      <c r="Y70" s="112">
        <v>634</v>
      </c>
      <c r="Z70" s="112">
        <v>701</v>
      </c>
    </row>
    <row r="71" spans="1:26" x14ac:dyDescent="0.25">
      <c r="S71" s="115" t="s">
        <v>44</v>
      </c>
      <c r="T71" s="115"/>
      <c r="U71" s="112"/>
      <c r="V71" s="112">
        <v>647</v>
      </c>
      <c r="W71" s="112">
        <v>621</v>
      </c>
      <c r="X71" s="112">
        <v>620</v>
      </c>
      <c r="Y71" s="112">
        <v>642</v>
      </c>
      <c r="Z71" s="112">
        <v>711</v>
      </c>
    </row>
    <row r="72" spans="1:26" x14ac:dyDescent="0.25">
      <c r="S72" s="115" t="s">
        <v>45</v>
      </c>
      <c r="T72" s="115"/>
      <c r="U72" s="112"/>
      <c r="V72" s="112">
        <v>667</v>
      </c>
      <c r="W72" s="112">
        <v>708</v>
      </c>
      <c r="X72" s="112">
        <v>674</v>
      </c>
      <c r="Y72" s="112">
        <v>673</v>
      </c>
      <c r="Z72" s="112">
        <v>722</v>
      </c>
    </row>
    <row r="73" spans="1:26" x14ac:dyDescent="0.25">
      <c r="S73" s="115" t="s">
        <v>46</v>
      </c>
      <c r="T73" s="115"/>
      <c r="U73" s="112"/>
      <c r="V73" s="112">
        <v>636</v>
      </c>
      <c r="W73" s="112">
        <v>655</v>
      </c>
      <c r="X73" s="112">
        <v>716</v>
      </c>
      <c r="Y73" s="112">
        <v>727</v>
      </c>
      <c r="Z73" s="112">
        <v>741</v>
      </c>
    </row>
    <row r="74" spans="1:26" x14ac:dyDescent="0.25">
      <c r="S74" s="115" t="s">
        <v>47</v>
      </c>
      <c r="T74" s="115"/>
      <c r="U74" s="112"/>
      <c r="V74" s="112">
        <v>397</v>
      </c>
      <c r="W74" s="112">
        <v>404</v>
      </c>
      <c r="X74" s="112">
        <v>432</v>
      </c>
      <c r="Y74" s="112">
        <v>495</v>
      </c>
      <c r="Z74" s="112">
        <v>563</v>
      </c>
    </row>
    <row r="75" spans="1:26" x14ac:dyDescent="0.25">
      <c r="S75" s="115" t="s">
        <v>48</v>
      </c>
      <c r="T75" s="115"/>
      <c r="U75" s="112"/>
      <c r="V75" s="112">
        <v>226</v>
      </c>
      <c r="W75" s="112">
        <v>222</v>
      </c>
      <c r="X75" s="112">
        <v>206</v>
      </c>
      <c r="Y75" s="112">
        <v>223</v>
      </c>
      <c r="Z75" s="112">
        <v>256</v>
      </c>
    </row>
    <row r="76" spans="1:26" x14ac:dyDescent="0.25">
      <c r="S76" s="115" t="s">
        <v>49</v>
      </c>
      <c r="T76" s="115"/>
      <c r="U76" s="112"/>
      <c r="V76" s="112">
        <v>75</v>
      </c>
      <c r="W76" s="112">
        <v>85</v>
      </c>
      <c r="X76" s="112">
        <v>91</v>
      </c>
      <c r="Y76" s="112">
        <v>92</v>
      </c>
      <c r="Z76" s="112">
        <v>103</v>
      </c>
    </row>
    <row r="77" spans="1:26" x14ac:dyDescent="0.25">
      <c r="S77" s="115" t="s">
        <v>50</v>
      </c>
      <c r="T77" s="115"/>
      <c r="U77" s="112"/>
      <c r="V77" s="112">
        <v>25</v>
      </c>
      <c r="W77" s="112">
        <v>24</v>
      </c>
      <c r="X77" s="112">
        <v>19</v>
      </c>
      <c r="Y77" s="112">
        <v>28</v>
      </c>
      <c r="Z77" s="112">
        <v>32</v>
      </c>
    </row>
    <row r="78" spans="1:26" x14ac:dyDescent="0.25">
      <c r="S78" s="115" t="s">
        <v>51</v>
      </c>
      <c r="T78" s="115"/>
      <c r="U78" s="112"/>
      <c r="V78" s="112">
        <v>4</v>
      </c>
      <c r="W78" s="112">
        <v>8</v>
      </c>
      <c r="X78" s="112">
        <v>10</v>
      </c>
      <c r="Y78" s="112">
        <v>13</v>
      </c>
      <c r="Z78" s="112">
        <v>13</v>
      </c>
    </row>
    <row r="79" spans="1:26" x14ac:dyDescent="0.25">
      <c r="S79" s="115" t="s">
        <v>52</v>
      </c>
      <c r="T79" s="115"/>
      <c r="U79" s="112"/>
      <c r="V79" s="112">
        <v>11</v>
      </c>
      <c r="W79" s="112">
        <v>8</v>
      </c>
      <c r="X79" s="112">
        <v>9</v>
      </c>
      <c r="Y79" s="112">
        <v>11</v>
      </c>
      <c r="Z79" s="112">
        <v>8</v>
      </c>
    </row>
    <row r="80" spans="1:26" x14ac:dyDescent="0.25">
      <c r="S80" s="118" t="s">
        <v>53</v>
      </c>
      <c r="T80" s="118"/>
      <c r="U80" s="112"/>
      <c r="V80" s="112">
        <v>6187</v>
      </c>
      <c r="W80" s="112">
        <v>6130</v>
      </c>
      <c r="X80" s="112">
        <v>6322</v>
      </c>
      <c r="Y80" s="112">
        <v>6382</v>
      </c>
      <c r="Z80" s="112">
        <v>6911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Huon Valley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429</v>
      </c>
      <c r="W83" s="112">
        <v>456</v>
      </c>
      <c r="X83" s="112">
        <v>485</v>
      </c>
      <c r="Y83" s="112">
        <v>504</v>
      </c>
      <c r="Z83" s="112">
        <v>556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434</v>
      </c>
      <c r="W84" s="112">
        <v>468</v>
      </c>
      <c r="X84" s="112">
        <v>483</v>
      </c>
      <c r="Y84" s="112">
        <v>517</v>
      </c>
      <c r="Z84" s="112">
        <v>567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809</v>
      </c>
      <c r="W85" s="112">
        <v>859</v>
      </c>
      <c r="X85" s="112">
        <v>896</v>
      </c>
      <c r="Y85" s="112">
        <v>911</v>
      </c>
      <c r="Z85" s="112">
        <v>939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14,100</v>
      </c>
      <c r="D86" s="94">
        <f t="shared" ref="D86:D91" si="4">AD4</f>
        <v>6.923485250625605E-2</v>
      </c>
      <c r="E86" s="95">
        <f t="shared" ref="E86:E91" si="5">AD4</f>
        <v>6.923485250625605E-2</v>
      </c>
      <c r="F86" s="94">
        <f t="shared" ref="F86:F91" si="6">AF4</f>
        <v>7.1509993160574492E-2</v>
      </c>
      <c r="G86" s="95">
        <f t="shared" ref="G86:G91" si="7">AF4</f>
        <v>7.1509993160574492E-2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218</v>
      </c>
      <c r="W86" s="112">
        <v>216</v>
      </c>
      <c r="X86" s="112">
        <v>221</v>
      </c>
      <c r="Y86" s="112">
        <v>209</v>
      </c>
      <c r="Z86" s="112">
        <v>233</v>
      </c>
    </row>
    <row r="87" spans="1:30" ht="15" customHeight="1" x14ac:dyDescent="0.25">
      <c r="A87" s="96" t="s">
        <v>4</v>
      </c>
      <c r="B87" s="49"/>
      <c r="C87" s="97" t="str">
        <f t="shared" si="3"/>
        <v>7,174</v>
      </c>
      <c r="D87" s="94">
        <f t="shared" si="4"/>
        <v>5.5931704445098651E-2</v>
      </c>
      <c r="E87" s="95">
        <f t="shared" si="5"/>
        <v>5.5931704445098651E-2</v>
      </c>
      <c r="F87" s="94">
        <f t="shared" si="6"/>
        <v>2.8677946659019238E-2</v>
      </c>
      <c r="G87" s="95">
        <f t="shared" si="7"/>
        <v>2.8677946659019238E-2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164</v>
      </c>
      <c r="W87" s="112">
        <v>187</v>
      </c>
      <c r="X87" s="112">
        <v>166</v>
      </c>
      <c r="Y87" s="112">
        <v>171</v>
      </c>
      <c r="Z87" s="112">
        <v>174</v>
      </c>
    </row>
    <row r="88" spans="1:30" ht="15" customHeight="1" x14ac:dyDescent="0.25">
      <c r="A88" s="96" t="s">
        <v>5</v>
      </c>
      <c r="B88" s="49"/>
      <c r="C88" s="97" t="str">
        <f t="shared" si="3"/>
        <v>6,907</v>
      </c>
      <c r="D88" s="94">
        <f t="shared" si="4"/>
        <v>8.2262613600752044E-2</v>
      </c>
      <c r="E88" s="95">
        <f t="shared" si="5"/>
        <v>8.2262613600752044E-2</v>
      </c>
      <c r="F88" s="94">
        <f t="shared" si="6"/>
        <v>0.11691461836998696</v>
      </c>
      <c r="G88" s="95">
        <f t="shared" si="7"/>
        <v>0.11691461836998696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176</v>
      </c>
      <c r="W88" s="112">
        <v>165</v>
      </c>
      <c r="X88" s="112">
        <v>193</v>
      </c>
      <c r="Y88" s="112">
        <v>183</v>
      </c>
      <c r="Z88" s="112">
        <v>190</v>
      </c>
    </row>
    <row r="89" spans="1:30" ht="15" customHeight="1" x14ac:dyDescent="0.25">
      <c r="A89" s="49" t="s">
        <v>6</v>
      </c>
      <c r="B89" s="49"/>
      <c r="C89" s="97" t="str">
        <f t="shared" si="3"/>
        <v>9,826</v>
      </c>
      <c r="D89" s="94">
        <f t="shared" si="4"/>
        <v>3.4533586018109075E-2</v>
      </c>
      <c r="E89" s="95">
        <f t="shared" si="5"/>
        <v>3.4533586018109075E-2</v>
      </c>
      <c r="F89" s="94">
        <f t="shared" si="6"/>
        <v>8.0492632504948425E-2</v>
      </c>
      <c r="G89" s="95">
        <f t="shared" si="7"/>
        <v>8.0492632504948425E-2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364</v>
      </c>
      <c r="W89" s="112">
        <v>374</v>
      </c>
      <c r="X89" s="112">
        <v>364</v>
      </c>
      <c r="Y89" s="112">
        <v>359</v>
      </c>
      <c r="Z89" s="112">
        <v>347</v>
      </c>
    </row>
    <row r="90" spans="1:30" ht="15" customHeight="1" x14ac:dyDescent="0.25">
      <c r="A90" s="49" t="s">
        <v>96</v>
      </c>
      <c r="B90" s="49"/>
      <c r="C90" s="97" t="str">
        <f t="shared" si="3"/>
        <v>$41,863</v>
      </c>
      <c r="D90" s="94">
        <f t="shared" si="4"/>
        <v>2.6217412087710112E-2</v>
      </c>
      <c r="E90" s="95">
        <f t="shared" si="5"/>
        <v>2.6217412087710112E-2</v>
      </c>
      <c r="F90" s="94">
        <f t="shared" si="6"/>
        <v>0.23193502346865214</v>
      </c>
      <c r="G90" s="95">
        <f t="shared" si="7"/>
        <v>0.23193502346865214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911</v>
      </c>
      <c r="W90" s="112">
        <v>905</v>
      </c>
      <c r="X90" s="112">
        <v>889</v>
      </c>
      <c r="Y90" s="112">
        <v>882</v>
      </c>
      <c r="Z90" s="112">
        <v>903</v>
      </c>
    </row>
    <row r="91" spans="1:30" ht="15" customHeight="1" x14ac:dyDescent="0.25">
      <c r="A91" s="49" t="s">
        <v>7</v>
      </c>
      <c r="B91" s="49"/>
      <c r="C91" s="97" t="str">
        <f t="shared" si="3"/>
        <v>$509.7 mil</v>
      </c>
      <c r="D91" s="94">
        <f t="shared" si="4"/>
        <v>6.3721720492119216E-2</v>
      </c>
      <c r="E91" s="95">
        <f t="shared" si="5"/>
        <v>6.3721720492119216E-2</v>
      </c>
      <c r="F91" s="94">
        <f t="shared" si="6"/>
        <v>0.27422629342424587</v>
      </c>
      <c r="G91" s="95">
        <f t="shared" si="7"/>
        <v>0.27422629342424587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4847</v>
      </c>
      <c r="W91" s="112">
        <v>4821</v>
      </c>
      <c r="X91" s="112">
        <v>5042</v>
      </c>
      <c r="Y91" s="112">
        <v>4992</v>
      </c>
      <c r="Z91" s="112">
        <v>5159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294</v>
      </c>
      <c r="W93" s="112">
        <v>317</v>
      </c>
      <c r="X93" s="112">
        <v>321</v>
      </c>
      <c r="Y93" s="112">
        <v>351</v>
      </c>
      <c r="Z93" s="112">
        <v>369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633</v>
      </c>
      <c r="W94" s="112">
        <v>730</v>
      </c>
      <c r="X94" s="112">
        <v>760</v>
      </c>
      <c r="Y94" s="112">
        <v>815</v>
      </c>
      <c r="Z94" s="112">
        <v>843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147</v>
      </c>
      <c r="W95" s="112">
        <v>147</v>
      </c>
      <c r="X95" s="112">
        <v>161</v>
      </c>
      <c r="Y95" s="112">
        <v>179</v>
      </c>
      <c r="Z95" s="112">
        <v>196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658</v>
      </c>
      <c r="W96" s="112">
        <v>688</v>
      </c>
      <c r="X96" s="112">
        <v>737</v>
      </c>
      <c r="Y96" s="112">
        <v>717</v>
      </c>
      <c r="Z96" s="112">
        <v>721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670</v>
      </c>
      <c r="W97" s="112">
        <v>670</v>
      </c>
      <c r="X97" s="112">
        <v>691</v>
      </c>
      <c r="Y97" s="112">
        <v>694</v>
      </c>
      <c r="Z97" s="112">
        <v>754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363</v>
      </c>
      <c r="W98" s="112">
        <v>396</v>
      </c>
      <c r="X98" s="112">
        <v>387</v>
      </c>
      <c r="Y98" s="112">
        <v>381</v>
      </c>
      <c r="Z98" s="112">
        <v>400</v>
      </c>
    </row>
    <row r="99" spans="1:32" ht="15" customHeight="1" x14ac:dyDescent="0.25">
      <c r="S99" s="115" t="s">
        <v>143</v>
      </c>
      <c r="T99" s="115"/>
      <c r="U99" s="112"/>
      <c r="V99" s="112">
        <v>20</v>
      </c>
      <c r="W99" s="112">
        <v>24</v>
      </c>
      <c r="X99" s="112">
        <v>29</v>
      </c>
      <c r="Y99" s="112">
        <v>34</v>
      </c>
      <c r="Z99" s="112">
        <v>32</v>
      </c>
    </row>
    <row r="100" spans="1:32" ht="15" customHeight="1" x14ac:dyDescent="0.25">
      <c r="S100" s="115" t="s">
        <v>58</v>
      </c>
      <c r="T100" s="115"/>
      <c r="U100" s="112"/>
      <c r="V100" s="112">
        <v>475</v>
      </c>
      <c r="W100" s="112">
        <v>453</v>
      </c>
      <c r="X100" s="112">
        <v>462</v>
      </c>
      <c r="Y100" s="112">
        <v>453</v>
      </c>
      <c r="Z100" s="112">
        <v>439</v>
      </c>
    </row>
    <row r="101" spans="1:32" x14ac:dyDescent="0.25">
      <c r="A101" s="18"/>
      <c r="S101" s="118" t="s">
        <v>53</v>
      </c>
      <c r="T101" s="118"/>
      <c r="U101" s="112"/>
      <c r="V101" s="112">
        <v>4247</v>
      </c>
      <c r="W101" s="112">
        <v>4276</v>
      </c>
      <c r="X101" s="112">
        <v>4476</v>
      </c>
      <c r="Y101" s="112">
        <v>4493</v>
      </c>
      <c r="Z101" s="112">
        <v>4660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9507</v>
      </c>
      <c r="W104" s="112">
        <v>9337</v>
      </c>
      <c r="X104" s="112">
        <v>9628</v>
      </c>
      <c r="Y104" s="112">
        <v>9572</v>
      </c>
      <c r="Z104" s="112">
        <v>10088</v>
      </c>
      <c r="AB104" s="109" t="str">
        <f>TEXT(Z104,"###,###")</f>
        <v>10,088</v>
      </c>
      <c r="AD104" s="130">
        <f>Z104/($Z$4)*100</f>
        <v>71.546099290780134</v>
      </c>
      <c r="AF104" s="109"/>
    </row>
    <row r="105" spans="1:32" x14ac:dyDescent="0.25">
      <c r="S105" s="115" t="s">
        <v>17</v>
      </c>
      <c r="T105" s="115"/>
      <c r="U105" s="112"/>
      <c r="V105" s="112">
        <v>2015</v>
      </c>
      <c r="W105" s="112">
        <v>2160</v>
      </c>
      <c r="X105" s="112">
        <v>2199</v>
      </c>
      <c r="Y105" s="112">
        <v>2279</v>
      </c>
      <c r="Z105" s="112">
        <v>2616</v>
      </c>
      <c r="AB105" s="109" t="str">
        <f>TEXT(Z105,"###,###")</f>
        <v>2,616</v>
      </c>
      <c r="AD105" s="130">
        <f>Z105/($Z$4)*100</f>
        <v>18.553191489361705</v>
      </c>
      <c r="AF105" s="109"/>
    </row>
    <row r="106" spans="1:32" x14ac:dyDescent="0.25">
      <c r="S106" s="118" t="s">
        <v>53</v>
      </c>
      <c r="T106" s="118"/>
      <c r="U106" s="120"/>
      <c r="V106" s="120">
        <v>11522</v>
      </c>
      <c r="W106" s="120">
        <v>11497</v>
      </c>
      <c r="X106" s="120">
        <v>11827</v>
      </c>
      <c r="Y106" s="120">
        <v>11851</v>
      </c>
      <c r="Z106" s="120">
        <v>12704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2298</v>
      </c>
      <c r="W108" s="112">
        <v>2101</v>
      </c>
      <c r="X108" s="112">
        <v>2261</v>
      </c>
      <c r="Y108" s="112">
        <v>2152</v>
      </c>
      <c r="Z108" s="112">
        <v>2243</v>
      </c>
      <c r="AB108" s="109" t="str">
        <f>TEXT(Z108,"###,###")</f>
        <v>2,243</v>
      </c>
      <c r="AD108" s="130">
        <f>Z108/($Z$4)*100</f>
        <v>15.907801418439716</v>
      </c>
      <c r="AF108" s="109"/>
    </row>
    <row r="109" spans="1:32" x14ac:dyDescent="0.25">
      <c r="S109" s="115" t="s">
        <v>20</v>
      </c>
      <c r="T109" s="115"/>
      <c r="U109" s="112"/>
      <c r="V109" s="112">
        <v>2150</v>
      </c>
      <c r="W109" s="112">
        <v>1941</v>
      </c>
      <c r="X109" s="112">
        <v>2034</v>
      </c>
      <c r="Y109" s="112">
        <v>2279</v>
      </c>
      <c r="Z109" s="112">
        <v>2130</v>
      </c>
      <c r="AB109" s="109" t="str">
        <f>TEXT(Z109,"###,###")</f>
        <v>2,130</v>
      </c>
      <c r="AD109" s="130">
        <f>Z109/($Z$4)*100</f>
        <v>15.106382978723405</v>
      </c>
      <c r="AF109" s="109"/>
    </row>
    <row r="110" spans="1:32" x14ac:dyDescent="0.25">
      <c r="S110" s="115" t="s">
        <v>21</v>
      </c>
      <c r="T110" s="115"/>
      <c r="U110" s="112"/>
      <c r="V110" s="112">
        <v>3206</v>
      </c>
      <c r="W110" s="112">
        <v>3114</v>
      </c>
      <c r="X110" s="112">
        <v>3163</v>
      </c>
      <c r="Y110" s="112">
        <v>3188</v>
      </c>
      <c r="Z110" s="112">
        <v>3404</v>
      </c>
      <c r="AB110" s="109" t="str">
        <f>TEXT(Z110,"###,###")</f>
        <v>3,404</v>
      </c>
      <c r="AD110" s="130">
        <f>Z110/($Z$4)*100</f>
        <v>24.141843971631204</v>
      </c>
      <c r="AF110" s="109"/>
    </row>
    <row r="111" spans="1:32" x14ac:dyDescent="0.25">
      <c r="S111" s="115" t="s">
        <v>22</v>
      </c>
      <c r="T111" s="115"/>
      <c r="U111" s="112"/>
      <c r="V111" s="112">
        <v>4050</v>
      </c>
      <c r="W111" s="112">
        <v>4321</v>
      </c>
      <c r="X111" s="112">
        <v>4355</v>
      </c>
      <c r="Y111" s="112">
        <v>4232</v>
      </c>
      <c r="Z111" s="112">
        <v>4928</v>
      </c>
      <c r="AB111" s="109" t="str">
        <f>TEXT(Z111,"###,###")</f>
        <v>4,928</v>
      </c>
      <c r="AD111" s="130">
        <f>Z111/($Z$4)*100</f>
        <v>34.950354609929079</v>
      </c>
      <c r="AF111" s="109"/>
    </row>
    <row r="112" spans="1:32" x14ac:dyDescent="0.25">
      <c r="S112" s="118" t="s">
        <v>53</v>
      </c>
      <c r="T112" s="118"/>
      <c r="U112" s="112"/>
      <c r="V112" s="112">
        <v>13160</v>
      </c>
      <c r="W112" s="112">
        <v>12865</v>
      </c>
      <c r="X112" s="112">
        <v>13172</v>
      </c>
      <c r="Y112" s="112">
        <v>13187</v>
      </c>
      <c r="Z112" s="112">
        <v>14095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42.82</v>
      </c>
      <c r="W118" s="131">
        <v>43.21</v>
      </c>
      <c r="X118" s="131">
        <v>43.21</v>
      </c>
      <c r="Y118" s="131">
        <v>43.56</v>
      </c>
      <c r="Z118" s="131">
        <v>43.69</v>
      </c>
      <c r="AB118" s="109" t="str">
        <f>TEXT(Z118,"##.0")</f>
        <v>43.7</v>
      </c>
    </row>
    <row r="120" spans="19:32" x14ac:dyDescent="0.25">
      <c r="S120" s="101" t="s">
        <v>98</v>
      </c>
      <c r="T120" s="112"/>
      <c r="U120" s="112"/>
      <c r="V120" s="112">
        <v>7128</v>
      </c>
      <c r="W120" s="112">
        <v>7136</v>
      </c>
      <c r="X120" s="112">
        <v>7477</v>
      </c>
      <c r="Y120" s="112">
        <v>7392</v>
      </c>
      <c r="Z120" s="112">
        <v>7630</v>
      </c>
      <c r="AB120" s="109" t="str">
        <f>TEXT(Z120,"###,###")</f>
        <v>7,630</v>
      </c>
    </row>
    <row r="121" spans="19:32" x14ac:dyDescent="0.25">
      <c r="S121" s="101" t="s">
        <v>99</v>
      </c>
      <c r="T121" s="112"/>
      <c r="U121" s="112"/>
      <c r="V121" s="112">
        <v>1122</v>
      </c>
      <c r="W121" s="112">
        <v>1138</v>
      </c>
      <c r="X121" s="112">
        <v>1235</v>
      </c>
      <c r="Y121" s="112">
        <v>1232</v>
      </c>
      <c r="Z121" s="112">
        <v>1234</v>
      </c>
      <c r="AB121" s="109" t="str">
        <f>TEXT(Z121,"###,###")</f>
        <v>1,234</v>
      </c>
    </row>
    <row r="122" spans="19:32" x14ac:dyDescent="0.25">
      <c r="S122" s="101" t="s">
        <v>100</v>
      </c>
      <c r="T122" s="112"/>
      <c r="U122" s="112"/>
      <c r="V122" s="112">
        <v>849</v>
      </c>
      <c r="W122" s="112">
        <v>822</v>
      </c>
      <c r="X122" s="112">
        <v>802</v>
      </c>
      <c r="Y122" s="112">
        <v>874</v>
      </c>
      <c r="Z122" s="112">
        <v>961</v>
      </c>
      <c r="AB122" s="109" t="str">
        <f>TEXT(Z122,"###,###")</f>
        <v>961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7977</v>
      </c>
      <c r="W124" s="112">
        <v>7958</v>
      </c>
      <c r="X124" s="112">
        <v>8279</v>
      </c>
      <c r="Y124" s="112">
        <v>8266</v>
      </c>
      <c r="Z124" s="112">
        <v>8591</v>
      </c>
      <c r="AB124" s="109" t="str">
        <f>TEXT(Z124,"###,###")</f>
        <v>8,591</v>
      </c>
      <c r="AD124" s="127">
        <f>Z124/$Z$7*100</f>
        <v>87.431304701811513</v>
      </c>
    </row>
    <row r="125" spans="19:32" x14ac:dyDescent="0.25">
      <c r="S125" s="101" t="s">
        <v>102</v>
      </c>
      <c r="T125" s="112"/>
      <c r="U125" s="112"/>
      <c r="V125" s="112">
        <v>1971</v>
      </c>
      <c r="W125" s="112">
        <v>1960</v>
      </c>
      <c r="X125" s="112">
        <v>2037</v>
      </c>
      <c r="Y125" s="112">
        <v>2106</v>
      </c>
      <c r="Z125" s="112">
        <v>2195</v>
      </c>
      <c r="AB125" s="109" t="str">
        <f>TEXT(Z125,"###,###")</f>
        <v>2,195</v>
      </c>
      <c r="AD125" s="127">
        <f>Z125/$Z$7*100</f>
        <v>22.338693262772235</v>
      </c>
    </row>
    <row r="127" spans="19:32" x14ac:dyDescent="0.25">
      <c r="S127" s="101" t="s">
        <v>103</v>
      </c>
      <c r="T127" s="112"/>
      <c r="U127" s="112"/>
      <c r="V127" s="112">
        <v>4849</v>
      </c>
      <c r="W127" s="112">
        <v>4822</v>
      </c>
      <c r="X127" s="112">
        <v>5045</v>
      </c>
      <c r="Y127" s="112">
        <v>4988</v>
      </c>
      <c r="Z127" s="112">
        <v>5156</v>
      </c>
      <c r="AB127" s="109" t="str">
        <f>TEXT(Z127,"###,###")</f>
        <v>5,156</v>
      </c>
      <c r="AD127" s="127">
        <f>Z127/$Z$7*100</f>
        <v>52.473030734785262</v>
      </c>
    </row>
    <row r="128" spans="19:32" x14ac:dyDescent="0.25">
      <c r="S128" s="101" t="s">
        <v>104</v>
      </c>
      <c r="T128" s="112"/>
      <c r="U128" s="112"/>
      <c r="V128" s="112">
        <v>4245</v>
      </c>
      <c r="W128" s="112">
        <v>4271</v>
      </c>
      <c r="X128" s="112">
        <v>4471</v>
      </c>
      <c r="Y128" s="112">
        <v>4496</v>
      </c>
      <c r="Z128" s="112">
        <v>4657</v>
      </c>
      <c r="AB128" s="109" t="str">
        <f>TEXT(Z128,"###,###")</f>
        <v>4,657</v>
      </c>
      <c r="AD128" s="127">
        <f>Z128/$Z$7*100</f>
        <v>47.394667209444329</v>
      </c>
    </row>
    <row r="130" spans="19:20" x14ac:dyDescent="0.25">
      <c r="S130" s="101" t="s">
        <v>180</v>
      </c>
      <c r="T130" s="127">
        <v>77.651129656014646</v>
      </c>
    </row>
    <row r="131" spans="19:20" x14ac:dyDescent="0.25">
      <c r="S131" s="101" t="s">
        <v>181</v>
      </c>
      <c r="T131" s="127">
        <v>12.558518216975372</v>
      </c>
    </row>
    <row r="132" spans="19:20" x14ac:dyDescent="0.25">
      <c r="S132" s="101" t="s">
        <v>182</v>
      </c>
      <c r="T132" s="127">
        <v>9.7801750457968648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9A36829-2514-4CA1-A229-1C7DBE570FC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F364C131-6578-4213-B4A9-34FF437A539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8901AA52-C481-401C-A0DE-0C78E3C2655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A53B5527-9F16-4331-8E7C-B1E30B13AF6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692C-FC2B-4A4F-B23D-FC6B43BCF61D}">
  <sheetPr codeName="Sheet81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123</v>
      </c>
      <c r="T1" s="99"/>
      <c r="U1" s="99"/>
      <c r="V1" s="99"/>
      <c r="W1" s="99"/>
      <c r="X1" s="99"/>
      <c r="Y1" s="100" t="s">
        <v>163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123</v>
      </c>
      <c r="Y3" s="105" t="s">
        <v>163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12.17 Kentish,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4675</v>
      </c>
      <c r="W4" s="108">
        <v>4671</v>
      </c>
      <c r="X4" s="108">
        <v>4748</v>
      </c>
      <c r="Y4" s="108">
        <v>5233</v>
      </c>
      <c r="Z4" s="108">
        <v>5421</v>
      </c>
      <c r="AB4" s="109" t="str">
        <f>TEXT(Z4,"###,###")</f>
        <v>5,421</v>
      </c>
      <c r="AD4" s="110">
        <f>Z4/Y4-1</f>
        <v>3.5925855150009456E-2</v>
      </c>
      <c r="AF4" s="110">
        <f>Z4/V4-1</f>
        <v>0.15957219251336907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2538</v>
      </c>
      <c r="W5" s="108">
        <v>2462</v>
      </c>
      <c r="X5" s="108">
        <v>2493</v>
      </c>
      <c r="Y5" s="108">
        <v>2789</v>
      </c>
      <c r="Z5" s="108">
        <v>2821</v>
      </c>
      <c r="AB5" s="109" t="str">
        <f>TEXT(Z5,"###,###")</f>
        <v>2,821</v>
      </c>
      <c r="AD5" s="110">
        <f t="shared" ref="AD5:AD9" si="0">Z5/Y5-1</f>
        <v>1.1473646468268095E-2</v>
      </c>
      <c r="AF5" s="110">
        <f t="shared" ref="AF5:AF9" si="1">Z5/V5-1</f>
        <v>0.11150512214342001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2132</v>
      </c>
      <c r="W6" s="108">
        <v>2211</v>
      </c>
      <c r="X6" s="108">
        <v>2256</v>
      </c>
      <c r="Y6" s="108">
        <v>2435</v>
      </c>
      <c r="Z6" s="108">
        <v>2593</v>
      </c>
      <c r="AB6" s="109" t="str">
        <f>TEXT(Z6,"###,###")</f>
        <v>2,593</v>
      </c>
      <c r="AD6" s="110">
        <f t="shared" si="0"/>
        <v>6.4887063655030719E-2</v>
      </c>
      <c r="AF6" s="110">
        <f t="shared" si="1"/>
        <v>0.21622889305816129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3314</v>
      </c>
      <c r="W7" s="108">
        <v>3339</v>
      </c>
      <c r="X7" s="108">
        <v>3388</v>
      </c>
      <c r="Y7" s="108">
        <v>3528</v>
      </c>
      <c r="Z7" s="108">
        <v>3655</v>
      </c>
      <c r="AB7" s="109" t="str">
        <f>TEXT(Z7,"###,###")</f>
        <v>3,655</v>
      </c>
      <c r="AD7" s="110">
        <f t="shared" si="0"/>
        <v>3.5997732426303886E-2</v>
      </c>
      <c r="AF7" s="110">
        <f t="shared" si="1"/>
        <v>0.10289680144840063</v>
      </c>
    </row>
    <row r="8" spans="1:32" ht="17.25" customHeight="1" x14ac:dyDescent="0.25">
      <c r="A8" s="62" t="s">
        <v>12</v>
      </c>
      <c r="B8" s="63"/>
      <c r="C8" s="29"/>
      <c r="D8" s="64" t="str">
        <f>AB4</f>
        <v>5,421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3,655</v>
      </c>
      <c r="P8" s="65"/>
      <c r="S8" s="107" t="s">
        <v>83</v>
      </c>
      <c r="T8" s="108"/>
      <c r="U8" s="108"/>
      <c r="V8" s="108">
        <v>37988</v>
      </c>
      <c r="W8" s="108">
        <v>40014</v>
      </c>
      <c r="X8" s="108">
        <v>40071.78</v>
      </c>
      <c r="Y8" s="108">
        <v>41134.370000000003</v>
      </c>
      <c r="Z8" s="108">
        <v>43658</v>
      </c>
      <c r="AB8" s="109" t="str">
        <f>TEXT(Z8,"$###,###")</f>
        <v>$43,658</v>
      </c>
      <c r="AD8" s="110">
        <f t="shared" si="0"/>
        <v>6.1350884916919757E-2</v>
      </c>
      <c r="AF8" s="110">
        <f t="shared" si="1"/>
        <v>0.1492576603137834</v>
      </c>
    </row>
    <row r="9" spans="1:32" x14ac:dyDescent="0.25">
      <c r="A9" s="30" t="s">
        <v>14</v>
      </c>
      <c r="B9" s="69"/>
      <c r="C9" s="70"/>
      <c r="D9" s="71">
        <f>AD104</f>
        <v>75.336653753919933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53.652530779753761</v>
      </c>
      <c r="P9" s="72" t="s">
        <v>84</v>
      </c>
      <c r="S9" s="107" t="s">
        <v>7</v>
      </c>
      <c r="T9" s="108"/>
      <c r="U9" s="108"/>
      <c r="V9" s="108">
        <v>146369670</v>
      </c>
      <c r="W9" s="108">
        <v>151485509</v>
      </c>
      <c r="X9" s="108">
        <v>159186970</v>
      </c>
      <c r="Y9" s="108">
        <v>174761454</v>
      </c>
      <c r="Z9" s="108">
        <v>186558589</v>
      </c>
      <c r="AB9" s="109" t="str">
        <f>TEXT(Z9/1000000,"$#,###.0")&amp;" mil"</f>
        <v>$186.6 mil</v>
      </c>
      <c r="AD9" s="110">
        <f t="shared" si="0"/>
        <v>6.7504216347387347E-2</v>
      </c>
      <c r="AF9" s="110">
        <f t="shared" si="1"/>
        <v>0.27457135757701723</v>
      </c>
    </row>
    <row r="10" spans="1:32" x14ac:dyDescent="0.25">
      <c r="A10" s="30" t="s">
        <v>17</v>
      </c>
      <c r="B10" s="69"/>
      <c r="C10" s="70"/>
      <c r="D10" s="71">
        <f>AD105</f>
        <v>13.632171186128019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46.238030095759235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76.662106703146378</v>
      </c>
      <c r="P11" s="72" t="s">
        <v>84</v>
      </c>
      <c r="S11" s="107" t="s">
        <v>29</v>
      </c>
      <c r="T11" s="112"/>
      <c r="U11" s="112"/>
      <c r="V11" s="112">
        <v>3802</v>
      </c>
      <c r="W11" s="112">
        <v>3830</v>
      </c>
      <c r="X11" s="112">
        <v>3899</v>
      </c>
      <c r="Y11" s="112">
        <v>4363</v>
      </c>
      <c r="Z11" s="112">
        <v>4570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12.093023255813954</v>
      </c>
      <c r="P12" s="72" t="s">
        <v>84</v>
      </c>
      <c r="S12" s="107" t="s">
        <v>30</v>
      </c>
      <c r="T12" s="112"/>
      <c r="U12" s="112"/>
      <c r="V12" s="112">
        <v>867</v>
      </c>
      <c r="W12" s="112">
        <v>837</v>
      </c>
      <c r="X12" s="112">
        <v>849</v>
      </c>
      <c r="Y12" s="112">
        <v>870</v>
      </c>
      <c r="Z12" s="112">
        <v>853</v>
      </c>
    </row>
    <row r="13" spans="1:32" ht="15" customHeight="1" x14ac:dyDescent="0.25">
      <c r="A13" s="30" t="s">
        <v>19</v>
      </c>
      <c r="B13" s="70"/>
      <c r="C13" s="70"/>
      <c r="D13" s="71">
        <f>AD108</f>
        <v>16.251614093340713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11.19015047879617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17.007932115845783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44.0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24.792473713337024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16.065573770491802</v>
      </c>
      <c r="P15" s="72" t="s">
        <v>84</v>
      </c>
      <c r="S15" s="115" t="s">
        <v>60</v>
      </c>
      <c r="T15" s="115"/>
      <c r="U15" s="116"/>
      <c r="V15" s="116">
        <v>436</v>
      </c>
      <c r="W15" s="116">
        <v>459</v>
      </c>
      <c r="X15" s="116">
        <v>483</v>
      </c>
      <c r="Y15" s="112">
        <v>512</v>
      </c>
      <c r="Z15" s="112">
        <v>474</v>
      </c>
      <c r="AB15" s="117">
        <f t="shared" ref="AB15:AB34" si="2">IF(Z15="np",0,Z15/$Z$34)</f>
        <v>8.7405495113405868E-2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30.935251798561154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83.93442622950819</v>
      </c>
      <c r="P16" s="37" t="s">
        <v>84</v>
      </c>
      <c r="S16" s="115" t="s">
        <v>61</v>
      </c>
      <c r="T16" s="115"/>
      <c r="U16" s="116"/>
      <c r="V16" s="116">
        <v>75</v>
      </c>
      <c r="W16" s="116">
        <v>70</v>
      </c>
      <c r="X16" s="116">
        <v>72</v>
      </c>
      <c r="Y16" s="112">
        <v>92</v>
      </c>
      <c r="Z16" s="112">
        <v>89</v>
      </c>
      <c r="AB16" s="117">
        <f t="shared" si="2"/>
        <v>1.6411580306103634E-2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362</v>
      </c>
      <c r="W17" s="116">
        <v>315</v>
      </c>
      <c r="X17" s="116">
        <v>354</v>
      </c>
      <c r="Y17" s="112">
        <v>404</v>
      </c>
      <c r="Z17" s="112">
        <v>401</v>
      </c>
      <c r="AB17" s="117">
        <f t="shared" si="2"/>
        <v>7.3944311266826476E-2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50</v>
      </c>
      <c r="W18" s="116">
        <v>48</v>
      </c>
      <c r="X18" s="116">
        <v>41</v>
      </c>
      <c r="Y18" s="112">
        <v>57</v>
      </c>
      <c r="Z18" s="112">
        <v>63</v>
      </c>
      <c r="AB18" s="117">
        <f t="shared" si="2"/>
        <v>1.1617186059376729E-2</v>
      </c>
    </row>
    <row r="19" spans="1:28" x14ac:dyDescent="0.25">
      <c r="A19" s="61" t="str">
        <f>$S$1&amp;" ("&amp;$V$2&amp;" to "&amp;$Z$2&amp;")"</f>
        <v>Kentish (2017-18 to 2021-22)</v>
      </c>
      <c r="B19" s="61"/>
      <c r="C19" s="61"/>
      <c r="D19" s="61"/>
      <c r="E19" s="61"/>
      <c r="F19" s="61"/>
      <c r="G19" s="61" t="str">
        <f>$S$1&amp;" ("&amp;$V$2&amp;" to "&amp;$Z$2&amp;")"</f>
        <v>Kentish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352</v>
      </c>
      <c r="W19" s="116">
        <v>365</v>
      </c>
      <c r="X19" s="116">
        <v>368</v>
      </c>
      <c r="Y19" s="112">
        <v>370</v>
      </c>
      <c r="Z19" s="112">
        <v>406</v>
      </c>
      <c r="AB19" s="117">
        <f t="shared" si="2"/>
        <v>7.4866310160427801E-2</v>
      </c>
    </row>
    <row r="20" spans="1:28" x14ac:dyDescent="0.25">
      <c r="S20" s="115" t="s">
        <v>65</v>
      </c>
      <c r="T20" s="115"/>
      <c r="U20" s="116"/>
      <c r="V20" s="116">
        <v>116</v>
      </c>
      <c r="W20" s="116">
        <v>126</v>
      </c>
      <c r="X20" s="116">
        <v>136</v>
      </c>
      <c r="Y20" s="112">
        <v>151</v>
      </c>
      <c r="Z20" s="112">
        <v>155</v>
      </c>
      <c r="AB20" s="117">
        <f t="shared" si="2"/>
        <v>2.8581965701641159E-2</v>
      </c>
    </row>
    <row r="21" spans="1:28" x14ac:dyDescent="0.25">
      <c r="S21" s="115" t="s">
        <v>66</v>
      </c>
      <c r="T21" s="115"/>
      <c r="U21" s="116"/>
      <c r="V21" s="116">
        <v>303</v>
      </c>
      <c r="W21" s="116">
        <v>312</v>
      </c>
      <c r="X21" s="116">
        <v>351</v>
      </c>
      <c r="Y21" s="112">
        <v>364</v>
      </c>
      <c r="Z21" s="112">
        <v>394</v>
      </c>
      <c r="AB21" s="117">
        <f t="shared" si="2"/>
        <v>7.2653512815784624E-2</v>
      </c>
    </row>
    <row r="22" spans="1:28" x14ac:dyDescent="0.25">
      <c r="S22" s="115" t="s">
        <v>67</v>
      </c>
      <c r="T22" s="115"/>
      <c r="U22" s="116"/>
      <c r="V22" s="116">
        <v>398</v>
      </c>
      <c r="W22" s="116">
        <v>446</v>
      </c>
      <c r="X22" s="116">
        <v>406</v>
      </c>
      <c r="Y22" s="112">
        <v>503</v>
      </c>
      <c r="Z22" s="112">
        <v>458</v>
      </c>
      <c r="AB22" s="117">
        <f t="shared" si="2"/>
        <v>8.4455098653881622E-2</v>
      </c>
    </row>
    <row r="23" spans="1:28" x14ac:dyDescent="0.25">
      <c r="S23" s="115" t="s">
        <v>68</v>
      </c>
      <c r="T23" s="115"/>
      <c r="U23" s="116"/>
      <c r="V23" s="116">
        <v>253</v>
      </c>
      <c r="W23" s="116">
        <v>219</v>
      </c>
      <c r="X23" s="116">
        <v>231</v>
      </c>
      <c r="Y23" s="112">
        <v>243</v>
      </c>
      <c r="Z23" s="112">
        <v>256</v>
      </c>
      <c r="AB23" s="117">
        <f t="shared" si="2"/>
        <v>4.7206343352387978E-2</v>
      </c>
    </row>
    <row r="24" spans="1:28" x14ac:dyDescent="0.25">
      <c r="S24" s="115" t="s">
        <v>69</v>
      </c>
      <c r="T24" s="115"/>
      <c r="U24" s="116"/>
      <c r="V24" s="116">
        <v>14</v>
      </c>
      <c r="W24" s="116">
        <v>21</v>
      </c>
      <c r="X24" s="116">
        <v>12</v>
      </c>
      <c r="Y24" s="112">
        <v>21</v>
      </c>
      <c r="Z24" s="112">
        <v>18</v>
      </c>
      <c r="AB24" s="117">
        <f t="shared" si="2"/>
        <v>3.3191960169647798E-3</v>
      </c>
    </row>
    <row r="25" spans="1:28" x14ac:dyDescent="0.25">
      <c r="S25" s="115" t="s">
        <v>70</v>
      </c>
      <c r="T25" s="115"/>
      <c r="U25" s="116"/>
      <c r="V25" s="116">
        <v>69</v>
      </c>
      <c r="W25" s="116">
        <v>66</v>
      </c>
      <c r="X25" s="116">
        <v>90</v>
      </c>
      <c r="Y25" s="112">
        <v>138</v>
      </c>
      <c r="Z25" s="112">
        <v>165</v>
      </c>
      <c r="AB25" s="117">
        <f t="shared" si="2"/>
        <v>3.0425963488843813E-2</v>
      </c>
    </row>
    <row r="26" spans="1:28" x14ac:dyDescent="0.25">
      <c r="S26" s="115" t="s">
        <v>71</v>
      </c>
      <c r="T26" s="115"/>
      <c r="U26" s="116"/>
      <c r="V26" s="116">
        <v>68</v>
      </c>
      <c r="W26" s="116">
        <v>41</v>
      </c>
      <c r="X26" s="116">
        <v>44</v>
      </c>
      <c r="Y26" s="112">
        <v>53</v>
      </c>
      <c r="Z26" s="112">
        <v>60</v>
      </c>
      <c r="AB26" s="117">
        <f t="shared" si="2"/>
        <v>1.1063986723215933E-2</v>
      </c>
    </row>
    <row r="27" spans="1:28" x14ac:dyDescent="0.25">
      <c r="S27" s="115" t="s">
        <v>72</v>
      </c>
      <c r="T27" s="115"/>
      <c r="U27" s="116"/>
      <c r="V27" s="116">
        <v>203</v>
      </c>
      <c r="W27" s="116">
        <v>201</v>
      </c>
      <c r="X27" s="116">
        <v>202</v>
      </c>
      <c r="Y27" s="112">
        <v>214</v>
      </c>
      <c r="Z27" s="112">
        <v>256</v>
      </c>
      <c r="AB27" s="117">
        <f t="shared" si="2"/>
        <v>4.7206343352387978E-2</v>
      </c>
    </row>
    <row r="28" spans="1:28" x14ac:dyDescent="0.25">
      <c r="S28" s="115" t="s">
        <v>73</v>
      </c>
      <c r="T28" s="115"/>
      <c r="U28" s="116"/>
      <c r="V28" s="116">
        <v>338</v>
      </c>
      <c r="W28" s="116">
        <v>317</v>
      </c>
      <c r="X28" s="116">
        <v>347</v>
      </c>
      <c r="Y28" s="112">
        <v>401</v>
      </c>
      <c r="Z28" s="112">
        <v>394</v>
      </c>
      <c r="AB28" s="117">
        <f t="shared" si="2"/>
        <v>7.2653512815784624E-2</v>
      </c>
    </row>
    <row r="29" spans="1:28" x14ac:dyDescent="0.25">
      <c r="S29" s="115" t="s">
        <v>74</v>
      </c>
      <c r="T29" s="115"/>
      <c r="U29" s="116"/>
      <c r="V29" s="116">
        <v>169</v>
      </c>
      <c r="W29" s="116">
        <v>203</v>
      </c>
      <c r="X29" s="116">
        <v>157</v>
      </c>
      <c r="Y29" s="112">
        <v>179</v>
      </c>
      <c r="Z29" s="112">
        <v>226</v>
      </c>
      <c r="AB29" s="117">
        <f t="shared" si="2"/>
        <v>4.1674349990780013E-2</v>
      </c>
    </row>
    <row r="30" spans="1:28" x14ac:dyDescent="0.25">
      <c r="S30" s="115" t="s">
        <v>75</v>
      </c>
      <c r="T30" s="115"/>
      <c r="U30" s="116"/>
      <c r="V30" s="116">
        <v>264</v>
      </c>
      <c r="W30" s="116">
        <v>261</v>
      </c>
      <c r="X30" s="116">
        <v>272</v>
      </c>
      <c r="Y30" s="112">
        <v>273</v>
      </c>
      <c r="Z30" s="112">
        <v>331</v>
      </c>
      <c r="AB30" s="117">
        <f t="shared" si="2"/>
        <v>6.103632675640789E-2</v>
      </c>
    </row>
    <row r="31" spans="1:28" x14ac:dyDescent="0.25">
      <c r="S31" s="115" t="s">
        <v>76</v>
      </c>
      <c r="T31" s="115"/>
      <c r="U31" s="116"/>
      <c r="V31" s="116">
        <v>446</v>
      </c>
      <c r="W31" s="116">
        <v>483</v>
      </c>
      <c r="X31" s="116">
        <v>522</v>
      </c>
      <c r="Y31" s="112">
        <v>587</v>
      </c>
      <c r="Z31" s="112">
        <v>616</v>
      </c>
      <c r="AB31" s="117">
        <f t="shared" si="2"/>
        <v>0.11359026369168357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72</v>
      </c>
      <c r="W32" s="116">
        <v>68</v>
      </c>
      <c r="X32" s="116">
        <v>71</v>
      </c>
      <c r="Y32" s="112">
        <v>74</v>
      </c>
      <c r="Z32" s="112">
        <v>74</v>
      </c>
      <c r="AB32" s="117">
        <f t="shared" si="2"/>
        <v>1.364558362529965E-2</v>
      </c>
    </row>
    <row r="33" spans="19:32" x14ac:dyDescent="0.25">
      <c r="S33" s="115" t="s">
        <v>78</v>
      </c>
      <c r="T33" s="115"/>
      <c r="U33" s="116"/>
      <c r="V33" s="116">
        <v>171</v>
      </c>
      <c r="W33" s="116">
        <v>175</v>
      </c>
      <c r="X33" s="116">
        <v>186</v>
      </c>
      <c r="Y33" s="112">
        <v>205</v>
      </c>
      <c r="Z33" s="112">
        <v>220</v>
      </c>
      <c r="AB33" s="117">
        <f t="shared" si="2"/>
        <v>4.0567951318458417E-2</v>
      </c>
    </row>
    <row r="34" spans="19:32" x14ac:dyDescent="0.25">
      <c r="S34" s="118" t="s">
        <v>53</v>
      </c>
      <c r="T34" s="118"/>
      <c r="U34" s="119"/>
      <c r="V34" s="119">
        <v>4672</v>
      </c>
      <c r="W34" s="119">
        <v>4673</v>
      </c>
      <c r="X34" s="119">
        <v>4750</v>
      </c>
      <c r="Y34" s="120">
        <v>5233</v>
      </c>
      <c r="Z34" s="120">
        <v>5423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2833</v>
      </c>
      <c r="W37" s="112">
        <v>2856</v>
      </c>
      <c r="X37" s="112">
        <v>2878</v>
      </c>
      <c r="Y37" s="112">
        <v>2889</v>
      </c>
      <c r="Z37" s="112">
        <v>3072</v>
      </c>
      <c r="AB37" s="132">
        <f>Z37/Z40*100</f>
        <v>83.93442622950819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485</v>
      </c>
      <c r="W38" s="112">
        <v>477</v>
      </c>
      <c r="X38" s="112">
        <v>507</v>
      </c>
      <c r="Y38" s="112">
        <v>638</v>
      </c>
      <c r="Z38" s="112">
        <v>588</v>
      </c>
      <c r="AB38" s="132">
        <f>Z38/Z40*100</f>
        <v>16.065573770491802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3318</v>
      </c>
      <c r="W40" s="112">
        <v>3333</v>
      </c>
      <c r="X40" s="112">
        <v>3385</v>
      </c>
      <c r="Y40" s="112">
        <v>3527</v>
      </c>
      <c r="Z40" s="112">
        <v>3660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10</v>
      </c>
      <c r="W44" s="112">
        <v>0</v>
      </c>
      <c r="X44" s="112">
        <v>4</v>
      </c>
      <c r="Y44" s="112">
        <v>6</v>
      </c>
      <c r="Z44" s="112">
        <v>4</v>
      </c>
    </row>
    <row r="45" spans="19:32" x14ac:dyDescent="0.25">
      <c r="S45" s="115" t="s">
        <v>37</v>
      </c>
      <c r="T45" s="115"/>
      <c r="U45" s="112"/>
      <c r="V45" s="112">
        <v>60</v>
      </c>
      <c r="W45" s="112">
        <v>54</v>
      </c>
      <c r="X45" s="112">
        <v>59</v>
      </c>
      <c r="Y45" s="112">
        <v>66</v>
      </c>
      <c r="Z45" s="112">
        <v>78</v>
      </c>
    </row>
    <row r="46" spans="19:32" x14ac:dyDescent="0.25">
      <c r="S46" s="115" t="s">
        <v>38</v>
      </c>
      <c r="T46" s="115"/>
      <c r="U46" s="112"/>
      <c r="V46" s="112">
        <v>170</v>
      </c>
      <c r="W46" s="112">
        <v>161</v>
      </c>
      <c r="X46" s="112">
        <v>130</v>
      </c>
      <c r="Y46" s="112">
        <v>175</v>
      </c>
      <c r="Z46" s="112">
        <v>135</v>
      </c>
    </row>
    <row r="47" spans="19:32" x14ac:dyDescent="0.25">
      <c r="S47" s="115" t="s">
        <v>39</v>
      </c>
      <c r="T47" s="115"/>
      <c r="U47" s="112"/>
      <c r="V47" s="112">
        <v>176</v>
      </c>
      <c r="W47" s="112">
        <v>199</v>
      </c>
      <c r="X47" s="112">
        <v>224</v>
      </c>
      <c r="Y47" s="112">
        <v>230</v>
      </c>
      <c r="Z47" s="112">
        <v>228</v>
      </c>
    </row>
    <row r="48" spans="19:32" x14ac:dyDescent="0.25">
      <c r="S48" s="115" t="s">
        <v>40</v>
      </c>
      <c r="T48" s="115"/>
      <c r="U48" s="112"/>
      <c r="V48" s="112">
        <v>205</v>
      </c>
      <c r="W48" s="112">
        <v>196</v>
      </c>
      <c r="X48" s="112">
        <v>237</v>
      </c>
      <c r="Y48" s="112">
        <v>286</v>
      </c>
      <c r="Z48" s="112">
        <v>305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203</v>
      </c>
      <c r="W49" s="112">
        <v>202</v>
      </c>
      <c r="X49" s="112">
        <v>202</v>
      </c>
      <c r="Y49" s="112">
        <v>274</v>
      </c>
      <c r="Z49" s="112">
        <v>277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Kentish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174</v>
      </c>
      <c r="W50" s="112">
        <v>223</v>
      </c>
      <c r="X50" s="112">
        <v>229</v>
      </c>
      <c r="Y50" s="112">
        <v>257</v>
      </c>
      <c r="Z50" s="112">
        <v>244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201</v>
      </c>
      <c r="W51" s="112">
        <v>179</v>
      </c>
      <c r="X51" s="112">
        <v>197</v>
      </c>
      <c r="Y51" s="112">
        <v>200</v>
      </c>
      <c r="Z51" s="112">
        <v>201</v>
      </c>
    </row>
    <row r="52" spans="1:26" ht="15" customHeight="1" x14ac:dyDescent="0.25">
      <c r="S52" s="115" t="s">
        <v>44</v>
      </c>
      <c r="T52" s="115"/>
      <c r="U52" s="112"/>
      <c r="V52" s="112">
        <v>305</v>
      </c>
      <c r="W52" s="112">
        <v>244</v>
      </c>
      <c r="X52" s="112">
        <v>238</v>
      </c>
      <c r="Y52" s="112">
        <v>212</v>
      </c>
      <c r="Z52" s="112">
        <v>207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312</v>
      </c>
      <c r="W53" s="112">
        <v>272</v>
      </c>
      <c r="X53" s="112">
        <v>277</v>
      </c>
      <c r="Y53" s="112">
        <v>310</v>
      </c>
      <c r="Z53" s="112">
        <v>317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317</v>
      </c>
      <c r="W54" s="112">
        <v>333</v>
      </c>
      <c r="X54" s="112">
        <v>289</v>
      </c>
      <c r="Y54" s="112">
        <v>311</v>
      </c>
      <c r="Z54" s="112">
        <v>320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217</v>
      </c>
      <c r="W55" s="112">
        <v>210</v>
      </c>
      <c r="X55" s="112">
        <v>232</v>
      </c>
      <c r="Y55" s="112">
        <v>247</v>
      </c>
      <c r="Z55" s="112">
        <v>279</v>
      </c>
    </row>
    <row r="56" spans="1:26" ht="15" customHeight="1" x14ac:dyDescent="0.25">
      <c r="S56" s="115" t="s">
        <v>48</v>
      </c>
      <c r="T56" s="115"/>
      <c r="U56" s="112"/>
      <c r="V56" s="112">
        <v>111</v>
      </c>
      <c r="W56" s="112">
        <v>104</v>
      </c>
      <c r="X56" s="112">
        <v>95</v>
      </c>
      <c r="Y56" s="112">
        <v>122</v>
      </c>
      <c r="Z56" s="112">
        <v>129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46</v>
      </c>
      <c r="W57" s="112">
        <v>43</v>
      </c>
      <c r="X57" s="112">
        <v>44</v>
      </c>
      <c r="Y57" s="112">
        <v>56</v>
      </c>
      <c r="Z57" s="112">
        <v>58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22</v>
      </c>
      <c r="W58" s="112">
        <v>15</v>
      </c>
      <c r="X58" s="112">
        <v>22</v>
      </c>
      <c r="Y58" s="112">
        <v>18</v>
      </c>
      <c r="Z58" s="112">
        <v>23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10</v>
      </c>
      <c r="W59" s="112">
        <v>11</v>
      </c>
      <c r="X59" s="112">
        <v>13</v>
      </c>
      <c r="Y59" s="112">
        <v>14</v>
      </c>
      <c r="Z59" s="112">
        <v>12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12</v>
      </c>
      <c r="W60" s="112">
        <v>9</v>
      </c>
      <c r="X60" s="112">
        <v>7</v>
      </c>
      <c r="Y60" s="112">
        <v>5</v>
      </c>
      <c r="Z60" s="112">
        <v>3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2538</v>
      </c>
      <c r="W61" s="112">
        <v>2458</v>
      </c>
      <c r="X61" s="112">
        <v>2492</v>
      </c>
      <c r="Y61" s="112">
        <v>2789</v>
      </c>
      <c r="Z61" s="112">
        <v>2818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6</v>
      </c>
      <c r="W63" s="112">
        <v>0</v>
      </c>
      <c r="X63" s="112">
        <v>4</v>
      </c>
      <c r="Y63" s="112">
        <v>8</v>
      </c>
      <c r="Z63" s="112">
        <v>9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62</v>
      </c>
      <c r="W64" s="112">
        <v>48</v>
      </c>
      <c r="X64" s="112">
        <v>54</v>
      </c>
      <c r="Y64" s="112">
        <v>73</v>
      </c>
      <c r="Z64" s="112">
        <v>97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Kentish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154</v>
      </c>
      <c r="W65" s="112">
        <v>149</v>
      </c>
      <c r="X65" s="112">
        <v>153</v>
      </c>
      <c r="Y65" s="112">
        <v>146</v>
      </c>
      <c r="Z65" s="112">
        <v>125</v>
      </c>
    </row>
    <row r="66" spans="1:26" x14ac:dyDescent="0.25">
      <c r="S66" s="115" t="s">
        <v>39</v>
      </c>
      <c r="T66" s="115"/>
      <c r="U66" s="112"/>
      <c r="V66" s="112">
        <v>135</v>
      </c>
      <c r="W66" s="112">
        <v>164</v>
      </c>
      <c r="X66" s="112">
        <v>167</v>
      </c>
      <c r="Y66" s="112">
        <v>169</v>
      </c>
      <c r="Z66" s="112">
        <v>183</v>
      </c>
    </row>
    <row r="67" spans="1:26" x14ac:dyDescent="0.25">
      <c r="S67" s="115" t="s">
        <v>40</v>
      </c>
      <c r="T67" s="115"/>
      <c r="U67" s="112"/>
      <c r="V67" s="112">
        <v>173</v>
      </c>
      <c r="W67" s="112">
        <v>218</v>
      </c>
      <c r="X67" s="112">
        <v>185</v>
      </c>
      <c r="Y67" s="112">
        <v>205</v>
      </c>
      <c r="Z67" s="112">
        <v>232</v>
      </c>
    </row>
    <row r="68" spans="1:26" x14ac:dyDescent="0.25">
      <c r="S68" s="115" t="s">
        <v>41</v>
      </c>
      <c r="T68" s="115"/>
      <c r="U68" s="112"/>
      <c r="V68" s="112">
        <v>161</v>
      </c>
      <c r="W68" s="112">
        <v>162</v>
      </c>
      <c r="X68" s="112">
        <v>186</v>
      </c>
      <c r="Y68" s="112">
        <v>223</v>
      </c>
      <c r="Z68" s="112">
        <v>231</v>
      </c>
    </row>
    <row r="69" spans="1:26" x14ac:dyDescent="0.25">
      <c r="S69" s="115" t="s">
        <v>42</v>
      </c>
      <c r="T69" s="115"/>
      <c r="U69" s="112"/>
      <c r="V69" s="112">
        <v>171</v>
      </c>
      <c r="W69" s="112">
        <v>186</v>
      </c>
      <c r="X69" s="112">
        <v>206</v>
      </c>
      <c r="Y69" s="112">
        <v>219</v>
      </c>
      <c r="Z69" s="112">
        <v>223</v>
      </c>
    </row>
    <row r="70" spans="1:26" x14ac:dyDescent="0.25">
      <c r="S70" s="115" t="s">
        <v>43</v>
      </c>
      <c r="T70" s="115"/>
      <c r="U70" s="112"/>
      <c r="V70" s="112">
        <v>196</v>
      </c>
      <c r="W70" s="112">
        <v>197</v>
      </c>
      <c r="X70" s="112">
        <v>191</v>
      </c>
      <c r="Y70" s="112">
        <v>217</v>
      </c>
      <c r="Z70" s="112">
        <v>243</v>
      </c>
    </row>
    <row r="71" spans="1:26" x14ac:dyDescent="0.25">
      <c r="S71" s="115" t="s">
        <v>44</v>
      </c>
      <c r="T71" s="115"/>
      <c r="U71" s="112"/>
      <c r="V71" s="112">
        <v>287</v>
      </c>
      <c r="W71" s="112">
        <v>254</v>
      </c>
      <c r="X71" s="112">
        <v>271</v>
      </c>
      <c r="Y71" s="112">
        <v>270</v>
      </c>
      <c r="Z71" s="112">
        <v>251</v>
      </c>
    </row>
    <row r="72" spans="1:26" x14ac:dyDescent="0.25">
      <c r="S72" s="115" t="s">
        <v>45</v>
      </c>
      <c r="T72" s="115"/>
      <c r="U72" s="112"/>
      <c r="V72" s="112">
        <v>281</v>
      </c>
      <c r="W72" s="112">
        <v>284</v>
      </c>
      <c r="X72" s="112">
        <v>280</v>
      </c>
      <c r="Y72" s="112">
        <v>314</v>
      </c>
      <c r="Z72" s="112">
        <v>305</v>
      </c>
    </row>
    <row r="73" spans="1:26" x14ac:dyDescent="0.25">
      <c r="S73" s="115" t="s">
        <v>46</v>
      </c>
      <c r="T73" s="115"/>
      <c r="U73" s="112"/>
      <c r="V73" s="112">
        <v>258</v>
      </c>
      <c r="W73" s="112">
        <v>253</v>
      </c>
      <c r="X73" s="112">
        <v>254</v>
      </c>
      <c r="Y73" s="112">
        <v>257</v>
      </c>
      <c r="Z73" s="112">
        <v>329</v>
      </c>
    </row>
    <row r="74" spans="1:26" x14ac:dyDescent="0.25">
      <c r="S74" s="115" t="s">
        <v>47</v>
      </c>
      <c r="T74" s="115"/>
      <c r="U74" s="112"/>
      <c r="V74" s="112">
        <v>138</v>
      </c>
      <c r="W74" s="112">
        <v>161</v>
      </c>
      <c r="X74" s="112">
        <v>183</v>
      </c>
      <c r="Y74" s="112">
        <v>201</v>
      </c>
      <c r="Z74" s="112">
        <v>219</v>
      </c>
    </row>
    <row r="75" spans="1:26" x14ac:dyDescent="0.25">
      <c r="S75" s="115" t="s">
        <v>48</v>
      </c>
      <c r="T75" s="115"/>
      <c r="U75" s="112"/>
      <c r="V75" s="112">
        <v>71</v>
      </c>
      <c r="W75" s="112">
        <v>67</v>
      </c>
      <c r="X75" s="112">
        <v>71</v>
      </c>
      <c r="Y75" s="112">
        <v>72</v>
      </c>
      <c r="Z75" s="112">
        <v>83</v>
      </c>
    </row>
    <row r="76" spans="1:26" x14ac:dyDescent="0.25">
      <c r="S76" s="115" t="s">
        <v>49</v>
      </c>
      <c r="T76" s="115"/>
      <c r="U76" s="112"/>
      <c r="V76" s="112">
        <v>32</v>
      </c>
      <c r="W76" s="112">
        <v>35</v>
      </c>
      <c r="X76" s="112">
        <v>36</v>
      </c>
      <c r="Y76" s="112">
        <v>38</v>
      </c>
      <c r="Z76" s="112">
        <v>35</v>
      </c>
    </row>
    <row r="77" spans="1:26" x14ac:dyDescent="0.25">
      <c r="S77" s="115" t="s">
        <v>50</v>
      </c>
      <c r="T77" s="115"/>
      <c r="U77" s="112"/>
      <c r="V77" s="112">
        <v>12</v>
      </c>
      <c r="W77" s="112">
        <v>7</v>
      </c>
      <c r="X77" s="112">
        <v>10</v>
      </c>
      <c r="Y77" s="112">
        <v>18</v>
      </c>
      <c r="Z77" s="112">
        <v>24</v>
      </c>
    </row>
    <row r="78" spans="1:26" x14ac:dyDescent="0.25">
      <c r="S78" s="115" t="s">
        <v>51</v>
      </c>
      <c r="T78" s="115"/>
      <c r="U78" s="112"/>
      <c r="V78" s="112">
        <v>3</v>
      </c>
      <c r="W78" s="112">
        <v>5</v>
      </c>
      <c r="X78" s="112">
        <v>7</v>
      </c>
      <c r="Y78" s="112">
        <v>4</v>
      </c>
      <c r="Z78" s="112">
        <v>7</v>
      </c>
    </row>
    <row r="79" spans="1:26" x14ac:dyDescent="0.25">
      <c r="S79" s="115" t="s">
        <v>52</v>
      </c>
      <c r="T79" s="115"/>
      <c r="U79" s="112"/>
      <c r="V79" s="112">
        <v>0</v>
      </c>
      <c r="W79" s="112">
        <v>0</v>
      </c>
      <c r="X79" s="112">
        <v>0</v>
      </c>
      <c r="Y79" s="112">
        <v>1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2131</v>
      </c>
      <c r="W80" s="112">
        <v>2209</v>
      </c>
      <c r="X80" s="112">
        <v>2254</v>
      </c>
      <c r="Y80" s="112">
        <v>2435</v>
      </c>
      <c r="Z80" s="112">
        <v>2595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Kentish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163</v>
      </c>
      <c r="W83" s="112">
        <v>171</v>
      </c>
      <c r="X83" s="112">
        <v>169</v>
      </c>
      <c r="Y83" s="112">
        <v>173</v>
      </c>
      <c r="Z83" s="112">
        <v>180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111</v>
      </c>
      <c r="W84" s="112">
        <v>103</v>
      </c>
      <c r="X84" s="112">
        <v>112</v>
      </c>
      <c r="Y84" s="112">
        <v>113</v>
      </c>
      <c r="Z84" s="112">
        <v>122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401</v>
      </c>
      <c r="W85" s="112">
        <v>410</v>
      </c>
      <c r="X85" s="112">
        <v>405</v>
      </c>
      <c r="Y85" s="112">
        <v>418</v>
      </c>
      <c r="Z85" s="112">
        <v>449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5,421</v>
      </c>
      <c r="D86" s="94">
        <f t="shared" ref="D86:D91" si="4">AD4</f>
        <v>3.5925855150009456E-2</v>
      </c>
      <c r="E86" s="95">
        <f t="shared" ref="E86:E91" si="5">AD4</f>
        <v>3.5925855150009456E-2</v>
      </c>
      <c r="F86" s="94">
        <f t="shared" ref="F86:F91" si="6">AF4</f>
        <v>0.15957219251336907</v>
      </c>
      <c r="G86" s="95">
        <f t="shared" ref="G86:G91" si="7">AF4</f>
        <v>0.15957219251336907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83</v>
      </c>
      <c r="W86" s="112">
        <v>95</v>
      </c>
      <c r="X86" s="112">
        <v>89</v>
      </c>
      <c r="Y86" s="112">
        <v>93</v>
      </c>
      <c r="Z86" s="112">
        <v>99</v>
      </c>
    </row>
    <row r="87" spans="1:30" ht="15" customHeight="1" x14ac:dyDescent="0.25">
      <c r="A87" s="96" t="s">
        <v>4</v>
      </c>
      <c r="B87" s="49"/>
      <c r="C87" s="97" t="str">
        <f t="shared" si="3"/>
        <v>2,821</v>
      </c>
      <c r="D87" s="94">
        <f t="shared" si="4"/>
        <v>1.1473646468268095E-2</v>
      </c>
      <c r="E87" s="95">
        <f t="shared" si="5"/>
        <v>1.1473646468268095E-2</v>
      </c>
      <c r="F87" s="94">
        <f t="shared" si="6"/>
        <v>0.11150512214342001</v>
      </c>
      <c r="G87" s="95">
        <f t="shared" si="7"/>
        <v>0.11150512214342001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45</v>
      </c>
      <c r="W87" s="112">
        <v>40</v>
      </c>
      <c r="X87" s="112">
        <v>47</v>
      </c>
      <c r="Y87" s="112">
        <v>51</v>
      </c>
      <c r="Z87" s="112">
        <v>55</v>
      </c>
    </row>
    <row r="88" spans="1:30" ht="15" customHeight="1" x14ac:dyDescent="0.25">
      <c r="A88" s="96" t="s">
        <v>5</v>
      </c>
      <c r="B88" s="49"/>
      <c r="C88" s="97" t="str">
        <f t="shared" si="3"/>
        <v>2,593</v>
      </c>
      <c r="D88" s="94">
        <f t="shared" si="4"/>
        <v>6.4887063655030719E-2</v>
      </c>
      <c r="E88" s="95">
        <f t="shared" si="5"/>
        <v>6.4887063655030719E-2</v>
      </c>
      <c r="F88" s="94">
        <f t="shared" si="6"/>
        <v>0.21622889305816129</v>
      </c>
      <c r="G88" s="95">
        <f t="shared" si="7"/>
        <v>0.21622889305816129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55</v>
      </c>
      <c r="W88" s="112">
        <v>55</v>
      </c>
      <c r="X88" s="112">
        <v>69</v>
      </c>
      <c r="Y88" s="112">
        <v>73</v>
      </c>
      <c r="Z88" s="112">
        <v>75</v>
      </c>
    </row>
    <row r="89" spans="1:30" ht="15" customHeight="1" x14ac:dyDescent="0.25">
      <c r="A89" s="49" t="s">
        <v>6</v>
      </c>
      <c r="B89" s="49"/>
      <c r="C89" s="97" t="str">
        <f t="shared" si="3"/>
        <v>3,655</v>
      </c>
      <c r="D89" s="94">
        <f t="shared" si="4"/>
        <v>3.5997732426303886E-2</v>
      </c>
      <c r="E89" s="95">
        <f t="shared" si="5"/>
        <v>3.5997732426303886E-2</v>
      </c>
      <c r="F89" s="94">
        <f t="shared" si="6"/>
        <v>0.10289680144840063</v>
      </c>
      <c r="G89" s="95">
        <f t="shared" si="7"/>
        <v>0.10289680144840063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242</v>
      </c>
      <c r="W89" s="112">
        <v>248</v>
      </c>
      <c r="X89" s="112">
        <v>259</v>
      </c>
      <c r="Y89" s="112">
        <v>261</v>
      </c>
      <c r="Z89" s="112">
        <v>254</v>
      </c>
    </row>
    <row r="90" spans="1:30" ht="15" customHeight="1" x14ac:dyDescent="0.25">
      <c r="A90" s="49" t="s">
        <v>96</v>
      </c>
      <c r="B90" s="49"/>
      <c r="C90" s="97" t="str">
        <f t="shared" si="3"/>
        <v>$43,658</v>
      </c>
      <c r="D90" s="94">
        <f t="shared" si="4"/>
        <v>6.1350884916919757E-2</v>
      </c>
      <c r="E90" s="95">
        <f t="shared" si="5"/>
        <v>6.1350884916919757E-2</v>
      </c>
      <c r="F90" s="94">
        <f t="shared" si="6"/>
        <v>0.1492576603137834</v>
      </c>
      <c r="G90" s="95">
        <f t="shared" si="7"/>
        <v>0.1492576603137834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278</v>
      </c>
      <c r="W90" s="112">
        <v>270</v>
      </c>
      <c r="X90" s="112">
        <v>282</v>
      </c>
      <c r="Y90" s="112">
        <v>298</v>
      </c>
      <c r="Z90" s="112">
        <v>299</v>
      </c>
    </row>
    <row r="91" spans="1:30" ht="15" customHeight="1" x14ac:dyDescent="0.25">
      <c r="A91" s="49" t="s">
        <v>7</v>
      </c>
      <c r="B91" s="49"/>
      <c r="C91" s="97" t="str">
        <f t="shared" si="3"/>
        <v>$186.6 mil</v>
      </c>
      <c r="D91" s="94">
        <f t="shared" si="4"/>
        <v>6.7504216347387347E-2</v>
      </c>
      <c r="E91" s="95">
        <f t="shared" si="5"/>
        <v>6.7504216347387347E-2</v>
      </c>
      <c r="F91" s="94">
        <f t="shared" si="6"/>
        <v>0.27457135757701723</v>
      </c>
      <c r="G91" s="95">
        <f t="shared" si="7"/>
        <v>0.27457135757701723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1815</v>
      </c>
      <c r="W91" s="112">
        <v>1805</v>
      </c>
      <c r="X91" s="112">
        <v>1842</v>
      </c>
      <c r="Y91" s="112">
        <v>1910</v>
      </c>
      <c r="Z91" s="112">
        <v>1961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90</v>
      </c>
      <c r="W93" s="112">
        <v>89</v>
      </c>
      <c r="X93" s="112">
        <v>85</v>
      </c>
      <c r="Y93" s="112">
        <v>89</v>
      </c>
      <c r="Z93" s="112">
        <v>99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217</v>
      </c>
      <c r="W94" s="112">
        <v>231</v>
      </c>
      <c r="X94" s="112">
        <v>220</v>
      </c>
      <c r="Y94" s="112">
        <v>231</v>
      </c>
      <c r="Z94" s="112">
        <v>233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66</v>
      </c>
      <c r="W95" s="112">
        <v>63</v>
      </c>
      <c r="X95" s="112">
        <v>69</v>
      </c>
      <c r="Y95" s="112">
        <v>74</v>
      </c>
      <c r="Z95" s="112">
        <v>76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252</v>
      </c>
      <c r="W96" s="112">
        <v>273</v>
      </c>
      <c r="X96" s="112">
        <v>292</v>
      </c>
      <c r="Y96" s="112">
        <v>284</v>
      </c>
      <c r="Z96" s="112">
        <v>312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198</v>
      </c>
      <c r="W97" s="112">
        <v>212</v>
      </c>
      <c r="X97" s="112">
        <v>199</v>
      </c>
      <c r="Y97" s="112">
        <v>214</v>
      </c>
      <c r="Z97" s="112">
        <v>226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149</v>
      </c>
      <c r="W98" s="112">
        <v>143</v>
      </c>
      <c r="X98" s="112">
        <v>144</v>
      </c>
      <c r="Y98" s="112">
        <v>143</v>
      </c>
      <c r="Z98" s="112">
        <v>165</v>
      </c>
    </row>
    <row r="99" spans="1:32" ht="15" customHeight="1" x14ac:dyDescent="0.25">
      <c r="S99" s="115" t="s">
        <v>143</v>
      </c>
      <c r="T99" s="115"/>
      <c r="U99" s="112"/>
      <c r="V99" s="112">
        <v>13</v>
      </c>
      <c r="W99" s="112">
        <v>21</v>
      </c>
      <c r="X99" s="112">
        <v>28</v>
      </c>
      <c r="Y99" s="112">
        <v>31</v>
      </c>
      <c r="Z99" s="112">
        <v>21</v>
      </c>
    </row>
    <row r="100" spans="1:32" ht="15" customHeight="1" x14ac:dyDescent="0.25">
      <c r="S100" s="115" t="s">
        <v>58</v>
      </c>
      <c r="T100" s="115"/>
      <c r="U100" s="112"/>
      <c r="V100" s="112">
        <v>207</v>
      </c>
      <c r="W100" s="112">
        <v>225</v>
      </c>
      <c r="X100" s="112">
        <v>215</v>
      </c>
      <c r="Y100" s="112">
        <v>235</v>
      </c>
      <c r="Z100" s="112">
        <v>236</v>
      </c>
    </row>
    <row r="101" spans="1:32" x14ac:dyDescent="0.25">
      <c r="A101" s="18"/>
      <c r="S101" s="118" t="s">
        <v>53</v>
      </c>
      <c r="T101" s="118"/>
      <c r="U101" s="112"/>
      <c r="V101" s="112">
        <v>1506</v>
      </c>
      <c r="W101" s="112">
        <v>1533</v>
      </c>
      <c r="X101" s="112">
        <v>1549</v>
      </c>
      <c r="Y101" s="112">
        <v>1611</v>
      </c>
      <c r="Z101" s="112">
        <v>1691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3340</v>
      </c>
      <c r="W104" s="112">
        <v>3384</v>
      </c>
      <c r="X104" s="112">
        <v>3828</v>
      </c>
      <c r="Y104" s="112">
        <v>3948</v>
      </c>
      <c r="Z104" s="112">
        <v>4084</v>
      </c>
      <c r="AB104" s="109" t="str">
        <f>TEXT(Z104,"###,###")</f>
        <v>4,084</v>
      </c>
      <c r="AD104" s="130">
        <f>Z104/($Z$4)*100</f>
        <v>75.336653753919933</v>
      </c>
      <c r="AF104" s="109"/>
    </row>
    <row r="105" spans="1:32" x14ac:dyDescent="0.25">
      <c r="S105" s="115" t="s">
        <v>17</v>
      </c>
      <c r="T105" s="115"/>
      <c r="U105" s="112"/>
      <c r="V105" s="112">
        <v>598</v>
      </c>
      <c r="W105" s="112">
        <v>623</v>
      </c>
      <c r="X105" s="112">
        <v>624</v>
      </c>
      <c r="Y105" s="112">
        <v>669</v>
      </c>
      <c r="Z105" s="112">
        <v>739</v>
      </c>
      <c r="AB105" s="109" t="str">
        <f>TEXT(Z105,"###,###")</f>
        <v>739</v>
      </c>
      <c r="AD105" s="130">
        <f>Z105/($Z$4)*100</f>
        <v>13.632171186128019</v>
      </c>
      <c r="AF105" s="109"/>
    </row>
    <row r="106" spans="1:32" x14ac:dyDescent="0.25">
      <c r="S106" s="118" t="s">
        <v>53</v>
      </c>
      <c r="T106" s="118"/>
      <c r="U106" s="120"/>
      <c r="V106" s="120">
        <v>3938</v>
      </c>
      <c r="W106" s="120">
        <v>4007</v>
      </c>
      <c r="X106" s="120">
        <v>4452</v>
      </c>
      <c r="Y106" s="120">
        <v>4617</v>
      </c>
      <c r="Z106" s="120">
        <v>4823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820</v>
      </c>
      <c r="W108" s="112">
        <v>782</v>
      </c>
      <c r="X108" s="112">
        <v>786</v>
      </c>
      <c r="Y108" s="112">
        <v>923</v>
      </c>
      <c r="Z108" s="112">
        <v>881</v>
      </c>
      <c r="AB108" s="109" t="str">
        <f>TEXT(Z108,"###,###")</f>
        <v>881</v>
      </c>
      <c r="AD108" s="130">
        <f>Z108/($Z$4)*100</f>
        <v>16.251614093340713</v>
      </c>
      <c r="AF108" s="109"/>
    </row>
    <row r="109" spans="1:32" x14ac:dyDescent="0.25">
      <c r="S109" s="115" t="s">
        <v>20</v>
      </c>
      <c r="T109" s="115"/>
      <c r="U109" s="112"/>
      <c r="V109" s="112">
        <v>859</v>
      </c>
      <c r="W109" s="112">
        <v>695</v>
      </c>
      <c r="X109" s="112">
        <v>787</v>
      </c>
      <c r="Y109" s="112">
        <v>873</v>
      </c>
      <c r="Z109" s="112">
        <v>922</v>
      </c>
      <c r="AB109" s="109" t="str">
        <f>TEXT(Z109,"###,###")</f>
        <v>922</v>
      </c>
      <c r="AD109" s="130">
        <f>Z109/($Z$4)*100</f>
        <v>17.007932115845783</v>
      </c>
      <c r="AF109" s="109"/>
    </row>
    <row r="110" spans="1:32" x14ac:dyDescent="0.25">
      <c r="S110" s="115" t="s">
        <v>21</v>
      </c>
      <c r="T110" s="115"/>
      <c r="U110" s="112"/>
      <c r="V110" s="112">
        <v>962</v>
      </c>
      <c r="W110" s="112">
        <v>1158</v>
      </c>
      <c r="X110" s="112">
        <v>1132</v>
      </c>
      <c r="Y110" s="112">
        <v>1242</v>
      </c>
      <c r="Z110" s="112">
        <v>1344</v>
      </c>
      <c r="AB110" s="109" t="str">
        <f>TEXT(Z110,"###,###")</f>
        <v>1,344</v>
      </c>
      <c r="AD110" s="130">
        <f>Z110/($Z$4)*100</f>
        <v>24.792473713337024</v>
      </c>
      <c r="AF110" s="109"/>
    </row>
    <row r="111" spans="1:32" x14ac:dyDescent="0.25">
      <c r="S111" s="115" t="s">
        <v>22</v>
      </c>
      <c r="T111" s="115"/>
      <c r="U111" s="112"/>
      <c r="V111" s="112">
        <v>1339</v>
      </c>
      <c r="W111" s="112">
        <v>1360</v>
      </c>
      <c r="X111" s="112">
        <v>1422</v>
      </c>
      <c r="Y111" s="112">
        <v>1579</v>
      </c>
      <c r="Z111" s="112">
        <v>1677</v>
      </c>
      <c r="AB111" s="109" t="str">
        <f>TEXT(Z111,"###,###")</f>
        <v>1,677</v>
      </c>
      <c r="AD111" s="130">
        <f>Z111/($Z$4)*100</f>
        <v>30.935251798561154</v>
      </c>
      <c r="AF111" s="109"/>
    </row>
    <row r="112" spans="1:32" x14ac:dyDescent="0.25">
      <c r="S112" s="118" t="s">
        <v>53</v>
      </c>
      <c r="T112" s="118"/>
      <c r="U112" s="112"/>
      <c r="V112" s="112">
        <v>4673</v>
      </c>
      <c r="W112" s="112">
        <v>4673</v>
      </c>
      <c r="X112" s="112">
        <v>4752</v>
      </c>
      <c r="Y112" s="112">
        <v>5233</v>
      </c>
      <c r="Z112" s="112">
        <v>5419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44.29</v>
      </c>
      <c r="W118" s="131">
        <v>43.91</v>
      </c>
      <c r="X118" s="131">
        <v>44.04</v>
      </c>
      <c r="Y118" s="131">
        <v>43.99</v>
      </c>
      <c r="Z118" s="131">
        <v>44.02</v>
      </c>
      <c r="AB118" s="109" t="str">
        <f>TEXT(Z118,"##.0")</f>
        <v>44.0</v>
      </c>
    </row>
    <row r="120" spans="19:32" x14ac:dyDescent="0.25">
      <c r="S120" s="101" t="s">
        <v>98</v>
      </c>
      <c r="T120" s="112"/>
      <c r="U120" s="112"/>
      <c r="V120" s="112">
        <v>2449</v>
      </c>
      <c r="W120" s="112">
        <v>2501</v>
      </c>
      <c r="X120" s="112">
        <v>2534</v>
      </c>
      <c r="Y120" s="112">
        <v>2660</v>
      </c>
      <c r="Z120" s="112">
        <v>2802</v>
      </c>
      <c r="AB120" s="109" t="str">
        <f>TEXT(Z120,"###,###")</f>
        <v>2,802</v>
      </c>
    </row>
    <row r="121" spans="19:32" x14ac:dyDescent="0.25">
      <c r="S121" s="101" t="s">
        <v>99</v>
      </c>
      <c r="T121" s="112"/>
      <c r="U121" s="112"/>
      <c r="V121" s="112">
        <v>481</v>
      </c>
      <c r="W121" s="112">
        <v>449</v>
      </c>
      <c r="X121" s="112">
        <v>467</v>
      </c>
      <c r="Y121" s="112">
        <v>460</v>
      </c>
      <c r="Z121" s="112">
        <v>442</v>
      </c>
      <c r="AB121" s="109" t="str">
        <f>TEXT(Z121,"###,###")</f>
        <v>442</v>
      </c>
    </row>
    <row r="122" spans="19:32" x14ac:dyDescent="0.25">
      <c r="S122" s="101" t="s">
        <v>100</v>
      </c>
      <c r="T122" s="112"/>
      <c r="U122" s="112"/>
      <c r="V122" s="112">
        <v>386</v>
      </c>
      <c r="W122" s="112">
        <v>387</v>
      </c>
      <c r="X122" s="112">
        <v>381</v>
      </c>
      <c r="Y122" s="112">
        <v>411</v>
      </c>
      <c r="Z122" s="112">
        <v>409</v>
      </c>
      <c r="AB122" s="109" t="str">
        <f>TEXT(Z122,"###,###")</f>
        <v>409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2835</v>
      </c>
      <c r="W124" s="112">
        <v>2888</v>
      </c>
      <c r="X124" s="112">
        <v>2915</v>
      </c>
      <c r="Y124" s="112">
        <v>3071</v>
      </c>
      <c r="Z124" s="112">
        <v>3211</v>
      </c>
      <c r="AB124" s="109" t="str">
        <f>TEXT(Z124,"###,###")</f>
        <v>3,211</v>
      </c>
      <c r="AD124" s="127">
        <f>Z124/$Z$7*100</f>
        <v>87.852257181942534</v>
      </c>
    </row>
    <row r="125" spans="19:32" x14ac:dyDescent="0.25">
      <c r="S125" s="101" t="s">
        <v>102</v>
      </c>
      <c r="T125" s="112"/>
      <c r="U125" s="112"/>
      <c r="V125" s="112">
        <v>867</v>
      </c>
      <c r="W125" s="112">
        <v>836</v>
      </c>
      <c r="X125" s="112">
        <v>848</v>
      </c>
      <c r="Y125" s="112">
        <v>871</v>
      </c>
      <c r="Z125" s="112">
        <v>851</v>
      </c>
      <c r="AB125" s="109" t="str">
        <f>TEXT(Z125,"###,###")</f>
        <v>851</v>
      </c>
      <c r="AD125" s="127">
        <f>Z125/$Z$7*100</f>
        <v>23.283173734610124</v>
      </c>
    </row>
    <row r="127" spans="19:32" x14ac:dyDescent="0.25">
      <c r="S127" s="101" t="s">
        <v>103</v>
      </c>
      <c r="T127" s="112"/>
      <c r="U127" s="112"/>
      <c r="V127" s="112">
        <v>1814</v>
      </c>
      <c r="W127" s="112">
        <v>1806</v>
      </c>
      <c r="X127" s="112">
        <v>1840</v>
      </c>
      <c r="Y127" s="112">
        <v>1912</v>
      </c>
      <c r="Z127" s="112">
        <v>1961</v>
      </c>
      <c r="AB127" s="109" t="str">
        <f>TEXT(Z127,"###,###")</f>
        <v>1,961</v>
      </c>
      <c r="AD127" s="127">
        <f>Z127/$Z$7*100</f>
        <v>53.652530779753761</v>
      </c>
    </row>
    <row r="128" spans="19:32" x14ac:dyDescent="0.25">
      <c r="S128" s="101" t="s">
        <v>104</v>
      </c>
      <c r="T128" s="112"/>
      <c r="U128" s="112"/>
      <c r="V128" s="112">
        <v>1504</v>
      </c>
      <c r="W128" s="112">
        <v>1536</v>
      </c>
      <c r="X128" s="112">
        <v>1548</v>
      </c>
      <c r="Y128" s="112">
        <v>1611</v>
      </c>
      <c r="Z128" s="112">
        <v>1690</v>
      </c>
      <c r="AB128" s="109" t="str">
        <f>TEXT(Z128,"###,###")</f>
        <v>1,690</v>
      </c>
      <c r="AD128" s="127">
        <f>Z128/$Z$7*100</f>
        <v>46.238030095759235</v>
      </c>
    </row>
    <row r="130" spans="19:20" x14ac:dyDescent="0.25">
      <c r="S130" s="101" t="s">
        <v>180</v>
      </c>
      <c r="T130" s="127">
        <v>76.662106703146378</v>
      </c>
    </row>
    <row r="131" spans="19:20" x14ac:dyDescent="0.25">
      <c r="S131" s="101" t="s">
        <v>181</v>
      </c>
      <c r="T131" s="127">
        <v>12.093023255813954</v>
      </c>
    </row>
    <row r="132" spans="19:20" x14ac:dyDescent="0.25">
      <c r="S132" s="101" t="s">
        <v>182</v>
      </c>
      <c r="T132" s="127">
        <v>11.19015047879617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D84F876-7CF3-49F4-A2FA-3F47DB19AA7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021D34BB-A3F2-4277-B7F5-5FDC9D18606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944A8E05-8ADB-4758-AFDC-C9E0B00B9E6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2BB852C9-EE0B-4DE5-9203-5F79471F95A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2B8B-5FD1-4A99-B82C-6172003634A5}">
  <sheetPr codeName="Sheet82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124</v>
      </c>
      <c r="T1" s="99"/>
      <c r="U1" s="99"/>
      <c r="V1" s="99"/>
      <c r="W1" s="99"/>
      <c r="X1" s="99"/>
      <c r="Y1" s="100" t="s">
        <v>164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124</v>
      </c>
      <c r="Y3" s="105" t="s">
        <v>164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12.18 King Island,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1520</v>
      </c>
      <c r="W4" s="108">
        <v>1553</v>
      </c>
      <c r="X4" s="108">
        <v>1574</v>
      </c>
      <c r="Y4" s="108">
        <v>1533</v>
      </c>
      <c r="Z4" s="108">
        <v>1691</v>
      </c>
      <c r="AB4" s="109" t="str">
        <f>TEXT(Z4,"###,###")</f>
        <v>1,691</v>
      </c>
      <c r="AD4" s="110">
        <f>Z4/Y4-1</f>
        <v>0.1030658838878018</v>
      </c>
      <c r="AF4" s="110">
        <f>Z4/V4-1</f>
        <v>0.11250000000000004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782</v>
      </c>
      <c r="W5" s="108">
        <v>805</v>
      </c>
      <c r="X5" s="108">
        <v>830</v>
      </c>
      <c r="Y5" s="108">
        <v>779</v>
      </c>
      <c r="Z5" s="108">
        <v>848</v>
      </c>
      <c r="AB5" s="109" t="str">
        <f>TEXT(Z5,"###,###")</f>
        <v>848</v>
      </c>
      <c r="AD5" s="110">
        <f t="shared" ref="AD5:AD9" si="0">Z5/Y5-1</f>
        <v>8.8575096277278664E-2</v>
      </c>
      <c r="AF5" s="110">
        <f t="shared" ref="AF5:AF9" si="1">Z5/V5-1</f>
        <v>8.4398976982097196E-2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738</v>
      </c>
      <c r="W6" s="108">
        <v>747</v>
      </c>
      <c r="X6" s="108">
        <v>747</v>
      </c>
      <c r="Y6" s="108">
        <v>753</v>
      </c>
      <c r="Z6" s="108">
        <v>844</v>
      </c>
      <c r="AB6" s="109" t="str">
        <f>TEXT(Z6,"###,###")</f>
        <v>844</v>
      </c>
      <c r="AD6" s="110">
        <f t="shared" si="0"/>
        <v>0.12084993359893748</v>
      </c>
      <c r="AF6" s="110">
        <f t="shared" si="1"/>
        <v>0.14363143631436315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997</v>
      </c>
      <c r="W7" s="108">
        <v>1011</v>
      </c>
      <c r="X7" s="108">
        <v>1026</v>
      </c>
      <c r="Y7" s="108">
        <v>1007</v>
      </c>
      <c r="Z7" s="108">
        <v>1049</v>
      </c>
      <c r="AB7" s="109" t="str">
        <f>TEXT(Z7,"###,###")</f>
        <v>1,049</v>
      </c>
      <c r="AD7" s="110">
        <f t="shared" si="0"/>
        <v>4.170804369414105E-2</v>
      </c>
      <c r="AF7" s="110">
        <f t="shared" si="1"/>
        <v>5.2156469408224604E-2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1,691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1,049</v>
      </c>
      <c r="P8" s="65"/>
      <c r="S8" s="107" t="s">
        <v>83</v>
      </c>
      <c r="T8" s="108"/>
      <c r="U8" s="108"/>
      <c r="V8" s="108">
        <v>32258</v>
      </c>
      <c r="W8" s="108">
        <v>36557.17</v>
      </c>
      <c r="X8" s="108">
        <v>40678.550000000003</v>
      </c>
      <c r="Y8" s="108">
        <v>40279</v>
      </c>
      <c r="Z8" s="108">
        <v>38386</v>
      </c>
      <c r="AB8" s="109" t="str">
        <f>TEXT(Z8,"$###,###")</f>
        <v>$38,386</v>
      </c>
      <c r="AD8" s="110">
        <f t="shared" si="0"/>
        <v>-4.6997194567888978E-2</v>
      </c>
      <c r="AF8" s="110">
        <f t="shared" si="1"/>
        <v>0.18996837993675997</v>
      </c>
    </row>
    <row r="9" spans="1:32" x14ac:dyDescent="0.25">
      <c r="A9" s="30" t="s">
        <v>14</v>
      </c>
      <c r="B9" s="69"/>
      <c r="C9" s="70"/>
      <c r="D9" s="71">
        <f>AD104</f>
        <v>68.421052631578945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53.765490943755957</v>
      </c>
      <c r="P9" s="72" t="s">
        <v>84</v>
      </c>
      <c r="S9" s="107" t="s">
        <v>7</v>
      </c>
      <c r="T9" s="108"/>
      <c r="U9" s="108"/>
      <c r="V9" s="108">
        <v>48969015</v>
      </c>
      <c r="W9" s="108">
        <v>51473949</v>
      </c>
      <c r="X9" s="108">
        <v>53988053</v>
      </c>
      <c r="Y9" s="108">
        <v>56993618</v>
      </c>
      <c r="Z9" s="108">
        <v>62476725</v>
      </c>
      <c r="AB9" s="109" t="str">
        <f>TEXT(Z9/1000000,"$#,###.0")&amp;" mil"</f>
        <v>$62.5 mil</v>
      </c>
      <c r="AD9" s="110">
        <f t="shared" si="0"/>
        <v>9.6205631304192796E-2</v>
      </c>
      <c r="AF9" s="110">
        <f t="shared" si="1"/>
        <v>0.27584197885132067</v>
      </c>
    </row>
    <row r="10" spans="1:32" x14ac:dyDescent="0.25">
      <c r="A10" s="30" t="s">
        <v>17</v>
      </c>
      <c r="B10" s="69"/>
      <c r="C10" s="70"/>
      <c r="D10" s="71">
        <f>AD105</f>
        <v>15.96688350088705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46.139180171591995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64.442326024785515</v>
      </c>
      <c r="P11" s="72" t="s">
        <v>84</v>
      </c>
      <c r="S11" s="107" t="s">
        <v>29</v>
      </c>
      <c r="T11" s="112"/>
      <c r="U11" s="112"/>
      <c r="V11" s="112">
        <v>1132</v>
      </c>
      <c r="W11" s="112">
        <v>1183</v>
      </c>
      <c r="X11" s="112">
        <v>1203</v>
      </c>
      <c r="Y11" s="112">
        <v>1140</v>
      </c>
      <c r="Z11" s="112">
        <v>1317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16.968541468064824</v>
      </c>
      <c r="P12" s="72" t="s">
        <v>84</v>
      </c>
      <c r="S12" s="107" t="s">
        <v>30</v>
      </c>
      <c r="T12" s="112"/>
      <c r="U12" s="112"/>
      <c r="V12" s="112">
        <v>389</v>
      </c>
      <c r="W12" s="112">
        <v>373</v>
      </c>
      <c r="X12" s="112">
        <v>371</v>
      </c>
      <c r="Y12" s="112">
        <v>393</v>
      </c>
      <c r="Z12" s="112">
        <v>371</v>
      </c>
    </row>
    <row r="13" spans="1:32" ht="15" customHeight="1" x14ac:dyDescent="0.25">
      <c r="A13" s="30" t="s">
        <v>19</v>
      </c>
      <c r="B13" s="70"/>
      <c r="C13" s="70"/>
      <c r="D13" s="71">
        <f>AD108</f>
        <v>28.681253696037846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18.207816968541469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18.154937906564165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45.2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13.010053222945004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21.238095238095241</v>
      </c>
      <c r="P15" s="72" t="s">
        <v>84</v>
      </c>
      <c r="S15" s="115" t="s">
        <v>60</v>
      </c>
      <c r="T15" s="115"/>
      <c r="U15" s="116"/>
      <c r="V15" s="116">
        <v>233</v>
      </c>
      <c r="W15" s="116">
        <v>263</v>
      </c>
      <c r="X15" s="116">
        <v>289</v>
      </c>
      <c r="Y15" s="112">
        <v>274</v>
      </c>
      <c r="Z15" s="112">
        <v>271</v>
      </c>
      <c r="AB15" s="117">
        <f t="shared" ref="AB15:AB34" si="2">IF(Z15="np",0,Z15/$Z$34)</f>
        <v>0.16064018968583285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24.719101123595504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78.761904761904759</v>
      </c>
      <c r="P16" s="37" t="s">
        <v>84</v>
      </c>
      <c r="S16" s="115" t="s">
        <v>61</v>
      </c>
      <c r="T16" s="115"/>
      <c r="U16" s="116"/>
      <c r="V16" s="116">
        <v>8</v>
      </c>
      <c r="W16" s="116">
        <v>7</v>
      </c>
      <c r="X16" s="116">
        <v>5</v>
      </c>
      <c r="Y16" s="112">
        <v>6</v>
      </c>
      <c r="Z16" s="112">
        <v>22</v>
      </c>
      <c r="AB16" s="117">
        <f t="shared" si="2"/>
        <v>1.3040901007705987E-2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85</v>
      </c>
      <c r="W17" s="116">
        <v>134</v>
      </c>
      <c r="X17" s="116">
        <v>189</v>
      </c>
      <c r="Y17" s="112">
        <v>137</v>
      </c>
      <c r="Z17" s="112">
        <v>147</v>
      </c>
      <c r="AB17" s="117">
        <f t="shared" si="2"/>
        <v>8.7136929460580909E-2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12</v>
      </c>
      <c r="W18" s="116">
        <v>19</v>
      </c>
      <c r="X18" s="116">
        <v>0</v>
      </c>
      <c r="Y18" s="112">
        <v>13</v>
      </c>
      <c r="Z18" s="112">
        <v>15</v>
      </c>
      <c r="AB18" s="117">
        <f t="shared" si="2"/>
        <v>8.8915234143449907E-3</v>
      </c>
    </row>
    <row r="19" spans="1:28" x14ac:dyDescent="0.25">
      <c r="A19" s="61" t="str">
        <f>$S$1&amp;" ("&amp;$V$2&amp;" to "&amp;$Z$2&amp;")"</f>
        <v>King Island (2017-18 to 2021-22)</v>
      </c>
      <c r="B19" s="61"/>
      <c r="C19" s="61"/>
      <c r="D19" s="61"/>
      <c r="E19" s="61"/>
      <c r="F19" s="61"/>
      <c r="G19" s="61" t="str">
        <f>$S$1&amp;" ("&amp;$V$2&amp;" to "&amp;$Z$2&amp;")"</f>
        <v>King Island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86</v>
      </c>
      <c r="W19" s="116">
        <v>78</v>
      </c>
      <c r="X19" s="116">
        <v>92</v>
      </c>
      <c r="Y19" s="112">
        <v>93</v>
      </c>
      <c r="Z19" s="112">
        <v>91</v>
      </c>
      <c r="AB19" s="117">
        <f t="shared" si="2"/>
        <v>5.3941908713692949E-2</v>
      </c>
    </row>
    <row r="20" spans="1:28" x14ac:dyDescent="0.25">
      <c r="S20" s="115" t="s">
        <v>65</v>
      </c>
      <c r="T20" s="115"/>
      <c r="U20" s="116"/>
      <c r="V20" s="116">
        <v>20</v>
      </c>
      <c r="W20" s="116">
        <v>19</v>
      </c>
      <c r="X20" s="116">
        <v>31</v>
      </c>
      <c r="Y20" s="112">
        <v>12</v>
      </c>
      <c r="Z20" s="112">
        <v>22</v>
      </c>
      <c r="AB20" s="117">
        <f t="shared" si="2"/>
        <v>1.3040901007705987E-2</v>
      </c>
    </row>
    <row r="21" spans="1:28" x14ac:dyDescent="0.25">
      <c r="S21" s="115" t="s">
        <v>66</v>
      </c>
      <c r="T21" s="115"/>
      <c r="U21" s="116"/>
      <c r="V21" s="116">
        <v>83</v>
      </c>
      <c r="W21" s="116">
        <v>79</v>
      </c>
      <c r="X21" s="116">
        <v>81</v>
      </c>
      <c r="Y21" s="112">
        <v>86</v>
      </c>
      <c r="Z21" s="112">
        <v>102</v>
      </c>
      <c r="AB21" s="117">
        <f t="shared" si="2"/>
        <v>6.046235921754594E-2</v>
      </c>
    </row>
    <row r="22" spans="1:28" x14ac:dyDescent="0.25">
      <c r="S22" s="115" t="s">
        <v>67</v>
      </c>
      <c r="T22" s="115"/>
      <c r="U22" s="116"/>
      <c r="V22" s="116">
        <v>101</v>
      </c>
      <c r="W22" s="116">
        <v>83</v>
      </c>
      <c r="X22" s="116">
        <v>100</v>
      </c>
      <c r="Y22" s="112">
        <v>67</v>
      </c>
      <c r="Z22" s="112">
        <v>101</v>
      </c>
      <c r="AB22" s="117">
        <f t="shared" si="2"/>
        <v>5.9869590989922943E-2</v>
      </c>
    </row>
    <row r="23" spans="1:28" x14ac:dyDescent="0.25">
      <c r="S23" s="115" t="s">
        <v>68</v>
      </c>
      <c r="T23" s="115"/>
      <c r="U23" s="116"/>
      <c r="V23" s="116">
        <v>72</v>
      </c>
      <c r="W23" s="116">
        <v>83</v>
      </c>
      <c r="X23" s="116">
        <v>74</v>
      </c>
      <c r="Y23" s="112">
        <v>122</v>
      </c>
      <c r="Z23" s="112">
        <v>138</v>
      </c>
      <c r="AB23" s="117">
        <f t="shared" si="2"/>
        <v>8.1802015411973919E-2</v>
      </c>
    </row>
    <row r="24" spans="1:28" x14ac:dyDescent="0.25">
      <c r="S24" s="115" t="s">
        <v>69</v>
      </c>
      <c r="T24" s="115"/>
      <c r="U24" s="116"/>
      <c r="V24" s="116">
        <v>0</v>
      </c>
      <c r="W24" s="116">
        <v>19</v>
      </c>
      <c r="X24" s="116">
        <v>0</v>
      </c>
      <c r="Y24" s="112">
        <v>2</v>
      </c>
      <c r="Z24" s="112">
        <v>0</v>
      </c>
      <c r="AB24" s="117">
        <f t="shared" si="2"/>
        <v>0</v>
      </c>
    </row>
    <row r="25" spans="1:28" x14ac:dyDescent="0.25">
      <c r="S25" s="115" t="s">
        <v>70</v>
      </c>
      <c r="T25" s="115"/>
      <c r="U25" s="116"/>
      <c r="V25" s="116">
        <v>59</v>
      </c>
      <c r="W25" s="116">
        <v>49</v>
      </c>
      <c r="X25" s="116">
        <v>57</v>
      </c>
      <c r="Y25" s="112">
        <v>58</v>
      </c>
      <c r="Z25" s="112">
        <v>61</v>
      </c>
      <c r="AB25" s="117">
        <f t="shared" si="2"/>
        <v>3.6158861885002967E-2</v>
      </c>
    </row>
    <row r="26" spans="1:28" x14ac:dyDescent="0.25">
      <c r="S26" s="115" t="s">
        <v>71</v>
      </c>
      <c r="T26" s="115"/>
      <c r="U26" s="116"/>
      <c r="V26" s="116">
        <v>24</v>
      </c>
      <c r="W26" s="116">
        <v>39</v>
      </c>
      <c r="X26" s="116">
        <v>28</v>
      </c>
      <c r="Y26" s="112">
        <v>13</v>
      </c>
      <c r="Z26" s="112">
        <v>42</v>
      </c>
      <c r="AB26" s="117">
        <f t="shared" si="2"/>
        <v>2.4896265560165973E-2</v>
      </c>
    </row>
    <row r="27" spans="1:28" x14ac:dyDescent="0.25">
      <c r="S27" s="115" t="s">
        <v>72</v>
      </c>
      <c r="T27" s="115"/>
      <c r="U27" s="116"/>
      <c r="V27" s="116">
        <v>45</v>
      </c>
      <c r="W27" s="116">
        <v>42</v>
      </c>
      <c r="X27" s="116">
        <v>40</v>
      </c>
      <c r="Y27" s="112">
        <v>47</v>
      </c>
      <c r="Z27" s="112">
        <v>68</v>
      </c>
      <c r="AB27" s="117">
        <f t="shared" si="2"/>
        <v>4.0308239478363962E-2</v>
      </c>
    </row>
    <row r="28" spans="1:28" x14ac:dyDescent="0.25">
      <c r="S28" s="115" t="s">
        <v>73</v>
      </c>
      <c r="T28" s="115"/>
      <c r="U28" s="116"/>
      <c r="V28" s="116">
        <v>102</v>
      </c>
      <c r="W28" s="116">
        <v>116</v>
      </c>
      <c r="X28" s="116">
        <v>90</v>
      </c>
      <c r="Y28" s="112">
        <v>113</v>
      </c>
      <c r="Z28" s="112">
        <v>118</v>
      </c>
      <c r="AB28" s="117">
        <f t="shared" si="2"/>
        <v>6.9946650859513931E-2</v>
      </c>
    </row>
    <row r="29" spans="1:28" x14ac:dyDescent="0.25">
      <c r="S29" s="115" t="s">
        <v>74</v>
      </c>
      <c r="T29" s="115"/>
      <c r="U29" s="116"/>
      <c r="V29" s="116">
        <v>60</v>
      </c>
      <c r="W29" s="116">
        <v>73</v>
      </c>
      <c r="X29" s="116">
        <v>52</v>
      </c>
      <c r="Y29" s="112">
        <v>73</v>
      </c>
      <c r="Z29" s="112">
        <v>74</v>
      </c>
      <c r="AB29" s="117">
        <f t="shared" si="2"/>
        <v>4.3864848844101953E-2</v>
      </c>
    </row>
    <row r="30" spans="1:28" x14ac:dyDescent="0.25">
      <c r="S30" s="115" t="s">
        <v>75</v>
      </c>
      <c r="T30" s="115"/>
      <c r="U30" s="116"/>
      <c r="V30" s="116">
        <v>71</v>
      </c>
      <c r="W30" s="116">
        <v>72</v>
      </c>
      <c r="X30" s="116">
        <v>72</v>
      </c>
      <c r="Y30" s="112">
        <v>67</v>
      </c>
      <c r="Z30" s="112">
        <v>74</v>
      </c>
      <c r="AB30" s="117">
        <f t="shared" si="2"/>
        <v>4.3864848844101953E-2</v>
      </c>
    </row>
    <row r="31" spans="1:28" x14ac:dyDescent="0.25">
      <c r="S31" s="115" t="s">
        <v>76</v>
      </c>
      <c r="T31" s="115"/>
      <c r="U31" s="116"/>
      <c r="V31" s="116">
        <v>110</v>
      </c>
      <c r="W31" s="116">
        <v>112</v>
      </c>
      <c r="X31" s="116">
        <v>106</v>
      </c>
      <c r="Y31" s="112">
        <v>117</v>
      </c>
      <c r="Z31" s="112">
        <v>118</v>
      </c>
      <c r="AB31" s="117">
        <f t="shared" si="2"/>
        <v>6.9946650859513931E-2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36</v>
      </c>
      <c r="W32" s="116">
        <v>35</v>
      </c>
      <c r="X32" s="116">
        <v>29</v>
      </c>
      <c r="Y32" s="112">
        <v>35</v>
      </c>
      <c r="Z32" s="112">
        <v>35</v>
      </c>
      <c r="AB32" s="117">
        <f t="shared" si="2"/>
        <v>2.0746887966804978E-2</v>
      </c>
    </row>
    <row r="33" spans="19:32" x14ac:dyDescent="0.25">
      <c r="S33" s="115" t="s">
        <v>78</v>
      </c>
      <c r="T33" s="115"/>
      <c r="U33" s="116"/>
      <c r="V33" s="116">
        <v>46</v>
      </c>
      <c r="W33" s="116">
        <v>46</v>
      </c>
      <c r="X33" s="116">
        <v>52</v>
      </c>
      <c r="Y33" s="112">
        <v>43</v>
      </c>
      <c r="Z33" s="112">
        <v>41</v>
      </c>
      <c r="AB33" s="117">
        <f t="shared" si="2"/>
        <v>2.4303497332542976E-2</v>
      </c>
    </row>
    <row r="34" spans="19:32" x14ac:dyDescent="0.25">
      <c r="S34" s="118" t="s">
        <v>53</v>
      </c>
      <c r="T34" s="118"/>
      <c r="U34" s="119"/>
      <c r="V34" s="119">
        <v>1521</v>
      </c>
      <c r="W34" s="119">
        <v>1553</v>
      </c>
      <c r="X34" s="119">
        <v>1575</v>
      </c>
      <c r="Y34" s="120">
        <v>1533</v>
      </c>
      <c r="Z34" s="120">
        <v>1687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809</v>
      </c>
      <c r="W37" s="112">
        <v>804</v>
      </c>
      <c r="X37" s="112">
        <v>847</v>
      </c>
      <c r="Y37" s="112">
        <v>828</v>
      </c>
      <c r="Z37" s="112">
        <v>827</v>
      </c>
      <c r="AB37" s="132">
        <f>Z37/Z40*100</f>
        <v>78.761904761904759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186</v>
      </c>
      <c r="W38" s="112">
        <v>208</v>
      </c>
      <c r="X38" s="112">
        <v>178</v>
      </c>
      <c r="Y38" s="112">
        <v>182</v>
      </c>
      <c r="Z38" s="112">
        <v>223</v>
      </c>
      <c r="AB38" s="132">
        <f>Z38/Z40*100</f>
        <v>21.238095238095241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995</v>
      </c>
      <c r="W40" s="112">
        <v>1012</v>
      </c>
      <c r="X40" s="112">
        <v>1025</v>
      </c>
      <c r="Y40" s="112">
        <v>1010</v>
      </c>
      <c r="Z40" s="112">
        <v>1050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0</v>
      </c>
      <c r="X44" s="112">
        <v>0</v>
      </c>
      <c r="Y44" s="112">
        <v>5</v>
      </c>
      <c r="Z44" s="112">
        <v>8</v>
      </c>
    </row>
    <row r="45" spans="19:32" x14ac:dyDescent="0.25">
      <c r="S45" s="115" t="s">
        <v>37</v>
      </c>
      <c r="T45" s="115"/>
      <c r="U45" s="112"/>
      <c r="V45" s="112">
        <v>15</v>
      </c>
      <c r="W45" s="112">
        <v>9</v>
      </c>
      <c r="X45" s="112">
        <v>13</v>
      </c>
      <c r="Y45" s="112">
        <v>12</v>
      </c>
      <c r="Z45" s="112">
        <v>25</v>
      </c>
    </row>
    <row r="46" spans="19:32" x14ac:dyDescent="0.25">
      <c r="S46" s="115" t="s">
        <v>38</v>
      </c>
      <c r="T46" s="115"/>
      <c r="U46" s="112"/>
      <c r="V46" s="112">
        <v>12</v>
      </c>
      <c r="W46" s="112">
        <v>36</v>
      </c>
      <c r="X46" s="112">
        <v>35</v>
      </c>
      <c r="Y46" s="112">
        <v>34</v>
      </c>
      <c r="Z46" s="112">
        <v>34</v>
      </c>
    </row>
    <row r="47" spans="19:32" x14ac:dyDescent="0.25">
      <c r="S47" s="115" t="s">
        <v>39</v>
      </c>
      <c r="T47" s="115"/>
      <c r="U47" s="112"/>
      <c r="V47" s="112">
        <v>50</v>
      </c>
      <c r="W47" s="112">
        <v>54</v>
      </c>
      <c r="X47" s="112">
        <v>51</v>
      </c>
      <c r="Y47" s="112">
        <v>38</v>
      </c>
      <c r="Z47" s="112">
        <v>65</v>
      </c>
    </row>
    <row r="48" spans="19:32" x14ac:dyDescent="0.25">
      <c r="S48" s="115" t="s">
        <v>40</v>
      </c>
      <c r="T48" s="115"/>
      <c r="U48" s="112"/>
      <c r="V48" s="112">
        <v>90</v>
      </c>
      <c r="W48" s="112">
        <v>107</v>
      </c>
      <c r="X48" s="112">
        <v>87</v>
      </c>
      <c r="Y48" s="112">
        <v>94</v>
      </c>
      <c r="Z48" s="112">
        <v>88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94</v>
      </c>
      <c r="W49" s="112">
        <v>74</v>
      </c>
      <c r="X49" s="112">
        <v>83</v>
      </c>
      <c r="Y49" s="112">
        <v>103</v>
      </c>
      <c r="Z49" s="112">
        <v>110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King Island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78</v>
      </c>
      <c r="W50" s="112">
        <v>109</v>
      </c>
      <c r="X50" s="112">
        <v>107</v>
      </c>
      <c r="Y50" s="112">
        <v>75</v>
      </c>
      <c r="Z50" s="112">
        <v>63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58</v>
      </c>
      <c r="W51" s="112">
        <v>66</v>
      </c>
      <c r="X51" s="112">
        <v>62</v>
      </c>
      <c r="Y51" s="112">
        <v>61</v>
      </c>
      <c r="Z51" s="112">
        <v>76</v>
      </c>
    </row>
    <row r="52" spans="1:26" ht="15" customHeight="1" x14ac:dyDescent="0.25">
      <c r="S52" s="115" t="s">
        <v>44</v>
      </c>
      <c r="T52" s="115"/>
      <c r="U52" s="112"/>
      <c r="V52" s="112">
        <v>51</v>
      </c>
      <c r="W52" s="112">
        <v>46</v>
      </c>
      <c r="X52" s="112">
        <v>47</v>
      </c>
      <c r="Y52" s="112">
        <v>40</v>
      </c>
      <c r="Z52" s="112">
        <v>58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83</v>
      </c>
      <c r="W53" s="112">
        <v>76</v>
      </c>
      <c r="X53" s="112">
        <v>72</v>
      </c>
      <c r="Y53" s="112">
        <v>69</v>
      </c>
      <c r="Z53" s="112">
        <v>57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80</v>
      </c>
      <c r="W54" s="112">
        <v>76</v>
      </c>
      <c r="X54" s="112">
        <v>86</v>
      </c>
      <c r="Y54" s="112">
        <v>65</v>
      </c>
      <c r="Z54" s="112">
        <v>77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53</v>
      </c>
      <c r="W55" s="112">
        <v>60</v>
      </c>
      <c r="X55" s="112">
        <v>58</v>
      </c>
      <c r="Y55" s="112">
        <v>62</v>
      </c>
      <c r="Z55" s="112">
        <v>74</v>
      </c>
    </row>
    <row r="56" spans="1:26" ht="15" customHeight="1" x14ac:dyDescent="0.25">
      <c r="S56" s="115" t="s">
        <v>48</v>
      </c>
      <c r="T56" s="115"/>
      <c r="U56" s="112"/>
      <c r="V56" s="112">
        <v>58</v>
      </c>
      <c r="W56" s="112">
        <v>56</v>
      </c>
      <c r="X56" s="112">
        <v>68</v>
      </c>
      <c r="Y56" s="112">
        <v>72</v>
      </c>
      <c r="Z56" s="112">
        <v>51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27</v>
      </c>
      <c r="W57" s="112">
        <v>26</v>
      </c>
      <c r="X57" s="112">
        <v>41</v>
      </c>
      <c r="Y57" s="112">
        <v>28</v>
      </c>
      <c r="Z57" s="112">
        <v>26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12</v>
      </c>
      <c r="W58" s="112">
        <v>8</v>
      </c>
      <c r="X58" s="112">
        <v>7</v>
      </c>
      <c r="Y58" s="112">
        <v>8</v>
      </c>
      <c r="Z58" s="112">
        <v>17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8</v>
      </c>
      <c r="W59" s="112">
        <v>15</v>
      </c>
      <c r="X59" s="112">
        <v>13</v>
      </c>
      <c r="Y59" s="112">
        <v>10</v>
      </c>
      <c r="Z59" s="112">
        <v>12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0</v>
      </c>
      <c r="W60" s="112">
        <v>0</v>
      </c>
      <c r="X60" s="112">
        <v>0</v>
      </c>
      <c r="Y60" s="112">
        <v>3</v>
      </c>
      <c r="Z60" s="112">
        <v>4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785</v>
      </c>
      <c r="W61" s="112">
        <v>806</v>
      </c>
      <c r="X61" s="112">
        <v>829</v>
      </c>
      <c r="Y61" s="112">
        <v>779</v>
      </c>
      <c r="Z61" s="112">
        <v>845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4</v>
      </c>
      <c r="W63" s="112">
        <v>3</v>
      </c>
      <c r="X63" s="112">
        <v>0</v>
      </c>
      <c r="Y63" s="112">
        <v>6</v>
      </c>
      <c r="Z63" s="112">
        <v>8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17</v>
      </c>
      <c r="W64" s="112">
        <v>22</v>
      </c>
      <c r="X64" s="112">
        <v>11</v>
      </c>
      <c r="Y64" s="112">
        <v>23</v>
      </c>
      <c r="Z64" s="112">
        <v>34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King Island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32</v>
      </c>
      <c r="W65" s="112">
        <v>31</v>
      </c>
      <c r="X65" s="112">
        <v>44</v>
      </c>
      <c r="Y65" s="112">
        <v>35</v>
      </c>
      <c r="Z65" s="112">
        <v>34</v>
      </c>
    </row>
    <row r="66" spans="1:26" x14ac:dyDescent="0.25">
      <c r="S66" s="115" t="s">
        <v>39</v>
      </c>
      <c r="T66" s="115"/>
      <c r="U66" s="112"/>
      <c r="V66" s="112">
        <v>61</v>
      </c>
      <c r="W66" s="112">
        <v>53</v>
      </c>
      <c r="X66" s="112">
        <v>48</v>
      </c>
      <c r="Y66" s="112">
        <v>58</v>
      </c>
      <c r="Z66" s="112">
        <v>67</v>
      </c>
    </row>
    <row r="67" spans="1:26" x14ac:dyDescent="0.25">
      <c r="S67" s="115" t="s">
        <v>40</v>
      </c>
      <c r="T67" s="115"/>
      <c r="U67" s="112"/>
      <c r="V67" s="112">
        <v>68</v>
      </c>
      <c r="W67" s="112">
        <v>73</v>
      </c>
      <c r="X67" s="112">
        <v>66</v>
      </c>
      <c r="Y67" s="112">
        <v>75</v>
      </c>
      <c r="Z67" s="112">
        <v>74</v>
      </c>
    </row>
    <row r="68" spans="1:26" x14ac:dyDescent="0.25">
      <c r="S68" s="115" t="s">
        <v>41</v>
      </c>
      <c r="T68" s="115"/>
      <c r="U68" s="112"/>
      <c r="V68" s="112">
        <v>70</v>
      </c>
      <c r="W68" s="112">
        <v>68</v>
      </c>
      <c r="X68" s="112">
        <v>72</v>
      </c>
      <c r="Y68" s="112">
        <v>73</v>
      </c>
      <c r="Z68" s="112">
        <v>108</v>
      </c>
    </row>
    <row r="69" spans="1:26" x14ac:dyDescent="0.25">
      <c r="S69" s="115" t="s">
        <v>42</v>
      </c>
      <c r="T69" s="115"/>
      <c r="U69" s="112"/>
      <c r="V69" s="112">
        <v>71</v>
      </c>
      <c r="W69" s="112">
        <v>57</v>
      </c>
      <c r="X69" s="112">
        <v>85</v>
      </c>
      <c r="Y69" s="112">
        <v>89</v>
      </c>
      <c r="Z69" s="112">
        <v>90</v>
      </c>
    </row>
    <row r="70" spans="1:26" x14ac:dyDescent="0.25">
      <c r="S70" s="115" t="s">
        <v>43</v>
      </c>
      <c r="T70" s="115"/>
      <c r="U70" s="112"/>
      <c r="V70" s="112">
        <v>52</v>
      </c>
      <c r="W70" s="112">
        <v>76</v>
      </c>
      <c r="X70" s="112">
        <v>59</v>
      </c>
      <c r="Y70" s="112">
        <v>50</v>
      </c>
      <c r="Z70" s="112">
        <v>53</v>
      </c>
    </row>
    <row r="71" spans="1:26" x14ac:dyDescent="0.25">
      <c r="S71" s="115" t="s">
        <v>44</v>
      </c>
      <c r="T71" s="115"/>
      <c r="U71" s="112"/>
      <c r="V71" s="112">
        <v>70</v>
      </c>
      <c r="W71" s="112">
        <v>54</v>
      </c>
      <c r="X71" s="112">
        <v>52</v>
      </c>
      <c r="Y71" s="112">
        <v>46</v>
      </c>
      <c r="Z71" s="112">
        <v>52</v>
      </c>
    </row>
    <row r="72" spans="1:26" x14ac:dyDescent="0.25">
      <c r="S72" s="115" t="s">
        <v>45</v>
      </c>
      <c r="T72" s="115"/>
      <c r="U72" s="112"/>
      <c r="V72" s="112">
        <v>84</v>
      </c>
      <c r="W72" s="112">
        <v>81</v>
      </c>
      <c r="X72" s="112">
        <v>66</v>
      </c>
      <c r="Y72" s="112">
        <v>69</v>
      </c>
      <c r="Z72" s="112">
        <v>71</v>
      </c>
    </row>
    <row r="73" spans="1:26" x14ac:dyDescent="0.25">
      <c r="S73" s="115" t="s">
        <v>46</v>
      </c>
      <c r="T73" s="115"/>
      <c r="U73" s="112"/>
      <c r="V73" s="112">
        <v>56</v>
      </c>
      <c r="W73" s="112">
        <v>81</v>
      </c>
      <c r="X73" s="112">
        <v>95</v>
      </c>
      <c r="Y73" s="112">
        <v>85</v>
      </c>
      <c r="Z73" s="112">
        <v>111</v>
      </c>
    </row>
    <row r="74" spans="1:26" x14ac:dyDescent="0.25">
      <c r="S74" s="115" t="s">
        <v>47</v>
      </c>
      <c r="T74" s="115"/>
      <c r="U74" s="112"/>
      <c r="V74" s="112">
        <v>89</v>
      </c>
      <c r="W74" s="112">
        <v>69</v>
      </c>
      <c r="X74" s="112">
        <v>56</v>
      </c>
      <c r="Y74" s="112">
        <v>56</v>
      </c>
      <c r="Z74" s="112">
        <v>45</v>
      </c>
    </row>
    <row r="75" spans="1:26" x14ac:dyDescent="0.25">
      <c r="S75" s="115" t="s">
        <v>48</v>
      </c>
      <c r="T75" s="115"/>
      <c r="U75" s="112"/>
      <c r="V75" s="112">
        <v>35</v>
      </c>
      <c r="W75" s="112">
        <v>38</v>
      </c>
      <c r="X75" s="112">
        <v>41</v>
      </c>
      <c r="Y75" s="112">
        <v>53</v>
      </c>
      <c r="Z75" s="112">
        <v>63</v>
      </c>
    </row>
    <row r="76" spans="1:26" x14ac:dyDescent="0.25">
      <c r="S76" s="115" t="s">
        <v>49</v>
      </c>
      <c r="T76" s="115"/>
      <c r="U76" s="112"/>
      <c r="V76" s="112">
        <v>20</v>
      </c>
      <c r="W76" s="112">
        <v>23</v>
      </c>
      <c r="X76" s="112">
        <v>23</v>
      </c>
      <c r="Y76" s="112">
        <v>19</v>
      </c>
      <c r="Z76" s="112">
        <v>21</v>
      </c>
    </row>
    <row r="77" spans="1:26" x14ac:dyDescent="0.25">
      <c r="S77" s="115" t="s">
        <v>50</v>
      </c>
      <c r="T77" s="115"/>
      <c r="U77" s="112"/>
      <c r="V77" s="112">
        <v>4</v>
      </c>
      <c r="W77" s="112">
        <v>9</v>
      </c>
      <c r="X77" s="112">
        <v>9</v>
      </c>
      <c r="Y77" s="112">
        <v>4</v>
      </c>
      <c r="Z77" s="112">
        <v>3</v>
      </c>
    </row>
    <row r="78" spans="1:26" x14ac:dyDescent="0.25">
      <c r="S78" s="115" t="s">
        <v>51</v>
      </c>
      <c r="T78" s="115"/>
      <c r="U78" s="112"/>
      <c r="V78" s="112">
        <v>4</v>
      </c>
      <c r="W78" s="112">
        <v>6</v>
      </c>
      <c r="X78" s="112">
        <v>5</v>
      </c>
      <c r="Y78" s="112">
        <v>5</v>
      </c>
      <c r="Z78" s="112">
        <v>5</v>
      </c>
    </row>
    <row r="79" spans="1:26" x14ac:dyDescent="0.25">
      <c r="S79" s="115" t="s">
        <v>52</v>
      </c>
      <c r="T79" s="115"/>
      <c r="U79" s="112"/>
      <c r="V79" s="112">
        <v>6</v>
      </c>
      <c r="W79" s="112">
        <v>4</v>
      </c>
      <c r="X79" s="112">
        <v>7</v>
      </c>
      <c r="Y79" s="112">
        <v>7</v>
      </c>
      <c r="Z79" s="112">
        <v>3</v>
      </c>
    </row>
    <row r="80" spans="1:26" x14ac:dyDescent="0.25">
      <c r="S80" s="118" t="s">
        <v>53</v>
      </c>
      <c r="T80" s="118"/>
      <c r="U80" s="112"/>
      <c r="V80" s="112">
        <v>738</v>
      </c>
      <c r="W80" s="112">
        <v>748</v>
      </c>
      <c r="X80" s="112">
        <v>745</v>
      </c>
      <c r="Y80" s="112">
        <v>753</v>
      </c>
      <c r="Z80" s="112">
        <v>842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King Island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66</v>
      </c>
      <c r="W83" s="112">
        <v>63</v>
      </c>
      <c r="X83" s="112">
        <v>75</v>
      </c>
      <c r="Y83" s="112">
        <v>70</v>
      </c>
      <c r="Z83" s="112">
        <v>63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29</v>
      </c>
      <c r="W84" s="112">
        <v>33</v>
      </c>
      <c r="X84" s="112">
        <v>28</v>
      </c>
      <c r="Y84" s="112">
        <v>31</v>
      </c>
      <c r="Z84" s="112">
        <v>37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69</v>
      </c>
      <c r="W85" s="112">
        <v>79</v>
      </c>
      <c r="X85" s="112">
        <v>74</v>
      </c>
      <c r="Y85" s="112">
        <v>75</v>
      </c>
      <c r="Z85" s="112">
        <v>76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1,691</v>
      </c>
      <c r="D86" s="94">
        <f t="shared" ref="D86:D91" si="4">AD4</f>
        <v>0.1030658838878018</v>
      </c>
      <c r="E86" s="95">
        <f t="shared" ref="E86:E91" si="5">AD4</f>
        <v>0.1030658838878018</v>
      </c>
      <c r="F86" s="94">
        <f t="shared" ref="F86:F91" si="6">AF4</f>
        <v>0.11250000000000004</v>
      </c>
      <c r="G86" s="95">
        <f t="shared" ref="G86:G91" si="7">AF4</f>
        <v>0.11250000000000004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12</v>
      </c>
      <c r="W86" s="112">
        <v>10</v>
      </c>
      <c r="X86" s="112">
        <v>11</v>
      </c>
      <c r="Y86" s="112">
        <v>17</v>
      </c>
      <c r="Z86" s="112">
        <v>10</v>
      </c>
    </row>
    <row r="87" spans="1:30" ht="15" customHeight="1" x14ac:dyDescent="0.25">
      <c r="A87" s="96" t="s">
        <v>4</v>
      </c>
      <c r="B87" s="49"/>
      <c r="C87" s="97" t="str">
        <f t="shared" si="3"/>
        <v>848</v>
      </c>
      <c r="D87" s="94">
        <f t="shared" si="4"/>
        <v>8.8575096277278664E-2</v>
      </c>
      <c r="E87" s="95">
        <f t="shared" si="5"/>
        <v>8.8575096277278664E-2</v>
      </c>
      <c r="F87" s="94">
        <f t="shared" si="6"/>
        <v>8.4398976982097196E-2</v>
      </c>
      <c r="G87" s="95">
        <f t="shared" si="7"/>
        <v>8.4398976982097196E-2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8</v>
      </c>
      <c r="W87" s="112">
        <v>5</v>
      </c>
      <c r="X87" s="112">
        <v>4</v>
      </c>
      <c r="Y87" s="112">
        <v>4</v>
      </c>
      <c r="Z87" s="112">
        <v>4</v>
      </c>
    </row>
    <row r="88" spans="1:30" ht="15" customHeight="1" x14ac:dyDescent="0.25">
      <c r="A88" s="96" t="s">
        <v>5</v>
      </c>
      <c r="B88" s="49"/>
      <c r="C88" s="97" t="str">
        <f t="shared" si="3"/>
        <v>844</v>
      </c>
      <c r="D88" s="94">
        <f t="shared" si="4"/>
        <v>0.12084993359893748</v>
      </c>
      <c r="E88" s="95">
        <f t="shared" si="5"/>
        <v>0.12084993359893748</v>
      </c>
      <c r="F88" s="94">
        <f t="shared" si="6"/>
        <v>0.14363143631436315</v>
      </c>
      <c r="G88" s="95">
        <f t="shared" si="7"/>
        <v>0.14363143631436315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10</v>
      </c>
      <c r="W88" s="112">
        <v>12</v>
      </c>
      <c r="X88" s="112">
        <v>14</v>
      </c>
      <c r="Y88" s="112">
        <v>13</v>
      </c>
      <c r="Z88" s="112">
        <v>15</v>
      </c>
    </row>
    <row r="89" spans="1:30" ht="15" customHeight="1" x14ac:dyDescent="0.25">
      <c r="A89" s="49" t="s">
        <v>6</v>
      </c>
      <c r="B89" s="49"/>
      <c r="C89" s="97" t="str">
        <f t="shared" si="3"/>
        <v>1,049</v>
      </c>
      <c r="D89" s="94">
        <f t="shared" si="4"/>
        <v>4.170804369414105E-2</v>
      </c>
      <c r="E89" s="95">
        <f t="shared" si="5"/>
        <v>4.170804369414105E-2</v>
      </c>
      <c r="F89" s="94">
        <f t="shared" si="6"/>
        <v>5.2156469408224604E-2</v>
      </c>
      <c r="G89" s="95">
        <f t="shared" si="7"/>
        <v>5.2156469408224604E-2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37</v>
      </c>
      <c r="W89" s="112">
        <v>38</v>
      </c>
      <c r="X89" s="112">
        <v>43</v>
      </c>
      <c r="Y89" s="112">
        <v>35</v>
      </c>
      <c r="Z89" s="112">
        <v>43</v>
      </c>
    </row>
    <row r="90" spans="1:30" ht="15" customHeight="1" x14ac:dyDescent="0.25">
      <c r="A90" s="49" t="s">
        <v>96</v>
      </c>
      <c r="B90" s="49"/>
      <c r="C90" s="97" t="str">
        <f t="shared" si="3"/>
        <v>$38,386</v>
      </c>
      <c r="D90" s="94">
        <f t="shared" si="4"/>
        <v>-4.6997194567888978E-2</v>
      </c>
      <c r="E90" s="95">
        <f t="shared" si="5"/>
        <v>-4.6997194567888978E-2</v>
      </c>
      <c r="F90" s="94">
        <f t="shared" si="6"/>
        <v>0.18996837993675997</v>
      </c>
      <c r="G90" s="95">
        <f t="shared" si="7"/>
        <v>0.18996837993675997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133</v>
      </c>
      <c r="W90" s="112">
        <v>131</v>
      </c>
      <c r="X90" s="112">
        <v>137</v>
      </c>
      <c r="Y90" s="112">
        <v>130</v>
      </c>
      <c r="Z90" s="112">
        <v>158</v>
      </c>
    </row>
    <row r="91" spans="1:30" ht="15" customHeight="1" x14ac:dyDescent="0.25">
      <c r="A91" s="49" t="s">
        <v>7</v>
      </c>
      <c r="B91" s="49"/>
      <c r="C91" s="97" t="str">
        <f t="shared" si="3"/>
        <v>$62.5 mil</v>
      </c>
      <c r="D91" s="94">
        <f t="shared" si="4"/>
        <v>9.6205631304192796E-2</v>
      </c>
      <c r="E91" s="95">
        <f t="shared" si="5"/>
        <v>9.6205631304192796E-2</v>
      </c>
      <c r="F91" s="94">
        <f t="shared" si="6"/>
        <v>0.27584197885132067</v>
      </c>
      <c r="G91" s="95">
        <f t="shared" si="7"/>
        <v>0.27584197885132067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538</v>
      </c>
      <c r="W91" s="112">
        <v>541</v>
      </c>
      <c r="X91" s="112">
        <v>559</v>
      </c>
      <c r="Y91" s="112">
        <v>541</v>
      </c>
      <c r="Z91" s="112">
        <v>561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48</v>
      </c>
      <c r="W93" s="112">
        <v>38</v>
      </c>
      <c r="X93" s="112">
        <v>38</v>
      </c>
      <c r="Y93" s="112">
        <v>34</v>
      </c>
      <c r="Z93" s="112">
        <v>40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56</v>
      </c>
      <c r="W94" s="112">
        <v>70</v>
      </c>
      <c r="X94" s="112">
        <v>68</v>
      </c>
      <c r="Y94" s="112">
        <v>52</v>
      </c>
      <c r="Z94" s="112">
        <v>56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10</v>
      </c>
      <c r="W95" s="112">
        <v>15</v>
      </c>
      <c r="X95" s="112">
        <v>12</v>
      </c>
      <c r="Y95" s="112">
        <v>16</v>
      </c>
      <c r="Z95" s="112">
        <v>7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55</v>
      </c>
      <c r="W96" s="112">
        <v>50</v>
      </c>
      <c r="X96" s="112">
        <v>52</v>
      </c>
      <c r="Y96" s="112">
        <v>51</v>
      </c>
      <c r="Z96" s="112">
        <v>55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68</v>
      </c>
      <c r="W97" s="112">
        <v>72</v>
      </c>
      <c r="X97" s="112">
        <v>76</v>
      </c>
      <c r="Y97" s="112">
        <v>70</v>
      </c>
      <c r="Z97" s="112">
        <v>79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36</v>
      </c>
      <c r="W98" s="112">
        <v>46</v>
      </c>
      <c r="X98" s="112">
        <v>39</v>
      </c>
      <c r="Y98" s="112">
        <v>43</v>
      </c>
      <c r="Z98" s="112">
        <v>45</v>
      </c>
    </row>
    <row r="99" spans="1:32" ht="15" customHeight="1" x14ac:dyDescent="0.25">
      <c r="S99" s="115" t="s">
        <v>143</v>
      </c>
      <c r="T99" s="115"/>
      <c r="U99" s="112"/>
      <c r="V99" s="112">
        <v>0</v>
      </c>
      <c r="W99" s="112">
        <v>0</v>
      </c>
      <c r="X99" s="112">
        <v>0</v>
      </c>
      <c r="Y99" s="112">
        <v>3</v>
      </c>
      <c r="Z99" s="112">
        <v>4</v>
      </c>
    </row>
    <row r="100" spans="1:32" ht="15" customHeight="1" x14ac:dyDescent="0.25">
      <c r="S100" s="115" t="s">
        <v>58</v>
      </c>
      <c r="T100" s="115"/>
      <c r="U100" s="112"/>
      <c r="V100" s="112">
        <v>81</v>
      </c>
      <c r="W100" s="112">
        <v>78</v>
      </c>
      <c r="X100" s="112">
        <v>66</v>
      </c>
      <c r="Y100" s="112">
        <v>65</v>
      </c>
      <c r="Z100" s="112">
        <v>76</v>
      </c>
    </row>
    <row r="101" spans="1:32" x14ac:dyDescent="0.25">
      <c r="A101" s="18"/>
      <c r="S101" s="118" t="s">
        <v>53</v>
      </c>
      <c r="T101" s="118"/>
      <c r="U101" s="112"/>
      <c r="V101" s="112">
        <v>459</v>
      </c>
      <c r="W101" s="112">
        <v>471</v>
      </c>
      <c r="X101" s="112">
        <v>461</v>
      </c>
      <c r="Y101" s="112">
        <v>463</v>
      </c>
      <c r="Z101" s="112">
        <v>488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940</v>
      </c>
      <c r="W104" s="112">
        <v>1032</v>
      </c>
      <c r="X104" s="112">
        <v>1026</v>
      </c>
      <c r="Y104" s="112">
        <v>1004</v>
      </c>
      <c r="Z104" s="112">
        <v>1157</v>
      </c>
      <c r="AB104" s="109" t="str">
        <f>TEXT(Z104,"###,###")</f>
        <v>1,157</v>
      </c>
      <c r="AD104" s="130">
        <f>Z104/($Z$4)*100</f>
        <v>68.421052631578945</v>
      </c>
      <c r="AF104" s="109"/>
    </row>
    <row r="105" spans="1:32" x14ac:dyDescent="0.25">
      <c r="S105" s="115" t="s">
        <v>17</v>
      </c>
      <c r="T105" s="115"/>
      <c r="U105" s="112"/>
      <c r="V105" s="112">
        <v>253</v>
      </c>
      <c r="W105" s="112">
        <v>243</v>
      </c>
      <c r="X105" s="112">
        <v>230</v>
      </c>
      <c r="Y105" s="112">
        <v>254</v>
      </c>
      <c r="Z105" s="112">
        <v>270</v>
      </c>
      <c r="AB105" s="109" t="str">
        <f>TEXT(Z105,"###,###")</f>
        <v>270</v>
      </c>
      <c r="AD105" s="130">
        <f>Z105/($Z$4)*100</f>
        <v>15.96688350088705</v>
      </c>
      <c r="AF105" s="109"/>
    </row>
    <row r="106" spans="1:32" x14ac:dyDescent="0.25">
      <c r="S106" s="118" t="s">
        <v>53</v>
      </c>
      <c r="T106" s="118"/>
      <c r="U106" s="120"/>
      <c r="V106" s="120">
        <v>1193</v>
      </c>
      <c r="W106" s="120">
        <v>1275</v>
      </c>
      <c r="X106" s="120">
        <v>1256</v>
      </c>
      <c r="Y106" s="120">
        <v>1258</v>
      </c>
      <c r="Z106" s="120">
        <v>1427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448</v>
      </c>
      <c r="W108" s="112">
        <v>362</v>
      </c>
      <c r="X108" s="112">
        <v>371</v>
      </c>
      <c r="Y108" s="112">
        <v>411</v>
      </c>
      <c r="Z108" s="112">
        <v>485</v>
      </c>
      <c r="AB108" s="109" t="str">
        <f>TEXT(Z108,"###,###")</f>
        <v>485</v>
      </c>
      <c r="AD108" s="130">
        <f>Z108/($Z$4)*100</f>
        <v>28.681253696037846</v>
      </c>
      <c r="AF108" s="109"/>
    </row>
    <row r="109" spans="1:32" x14ac:dyDescent="0.25">
      <c r="S109" s="115" t="s">
        <v>20</v>
      </c>
      <c r="T109" s="115"/>
      <c r="U109" s="112"/>
      <c r="V109" s="112">
        <v>180</v>
      </c>
      <c r="W109" s="112">
        <v>225</v>
      </c>
      <c r="X109" s="112">
        <v>250</v>
      </c>
      <c r="Y109" s="112">
        <v>236</v>
      </c>
      <c r="Z109" s="112">
        <v>307</v>
      </c>
      <c r="AB109" s="109" t="str">
        <f>TEXT(Z109,"###,###")</f>
        <v>307</v>
      </c>
      <c r="AD109" s="130">
        <f>Z109/($Z$4)*100</f>
        <v>18.154937906564165</v>
      </c>
      <c r="AF109" s="109"/>
    </row>
    <row r="110" spans="1:32" x14ac:dyDescent="0.25">
      <c r="S110" s="115" t="s">
        <v>21</v>
      </c>
      <c r="T110" s="115"/>
      <c r="U110" s="112"/>
      <c r="V110" s="112">
        <v>235</v>
      </c>
      <c r="W110" s="112">
        <v>269</v>
      </c>
      <c r="X110" s="112">
        <v>233</v>
      </c>
      <c r="Y110" s="112">
        <v>211</v>
      </c>
      <c r="Z110" s="112">
        <v>220</v>
      </c>
      <c r="AB110" s="109" t="str">
        <f>TEXT(Z110,"###,###")</f>
        <v>220</v>
      </c>
      <c r="AD110" s="130">
        <f>Z110/($Z$4)*100</f>
        <v>13.010053222945004</v>
      </c>
      <c r="AF110" s="109"/>
    </row>
    <row r="111" spans="1:32" x14ac:dyDescent="0.25">
      <c r="S111" s="115" t="s">
        <v>22</v>
      </c>
      <c r="T111" s="115"/>
      <c r="U111" s="112"/>
      <c r="V111" s="112">
        <v>315</v>
      </c>
      <c r="W111" s="112">
        <v>418</v>
      </c>
      <c r="X111" s="112">
        <v>434</v>
      </c>
      <c r="Y111" s="112">
        <v>400</v>
      </c>
      <c r="Z111" s="112">
        <v>418</v>
      </c>
      <c r="AB111" s="109" t="str">
        <f>TEXT(Z111,"###,###")</f>
        <v>418</v>
      </c>
      <c r="AD111" s="130">
        <f>Z111/($Z$4)*100</f>
        <v>24.719101123595504</v>
      </c>
      <c r="AF111" s="109"/>
    </row>
    <row r="112" spans="1:32" x14ac:dyDescent="0.25">
      <c r="S112" s="118" t="s">
        <v>53</v>
      </c>
      <c r="T112" s="118"/>
      <c r="U112" s="112"/>
      <c r="V112" s="112">
        <v>1524</v>
      </c>
      <c r="W112" s="112">
        <v>1557</v>
      </c>
      <c r="X112" s="112">
        <v>1578</v>
      </c>
      <c r="Y112" s="112">
        <v>1533</v>
      </c>
      <c r="Z112" s="112">
        <v>1692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45.74</v>
      </c>
      <c r="W118" s="131">
        <v>45.3</v>
      </c>
      <c r="X118" s="131">
        <v>45.81</v>
      </c>
      <c r="Y118" s="131">
        <v>45.98</v>
      </c>
      <c r="Z118" s="131">
        <v>45.19</v>
      </c>
      <c r="AB118" s="109" t="str">
        <f>TEXT(Z118,"##.0")</f>
        <v>45.2</v>
      </c>
    </row>
    <row r="120" spans="19:32" x14ac:dyDescent="0.25">
      <c r="S120" s="101" t="s">
        <v>98</v>
      </c>
      <c r="T120" s="112"/>
      <c r="U120" s="112"/>
      <c r="V120" s="112">
        <v>609</v>
      </c>
      <c r="W120" s="112">
        <v>639</v>
      </c>
      <c r="X120" s="112">
        <v>649</v>
      </c>
      <c r="Y120" s="112">
        <v>620</v>
      </c>
      <c r="Z120" s="112">
        <v>676</v>
      </c>
      <c r="AB120" s="109" t="str">
        <f>TEXT(Z120,"###,###")</f>
        <v>676</v>
      </c>
    </row>
    <row r="121" spans="19:32" x14ac:dyDescent="0.25">
      <c r="S121" s="101" t="s">
        <v>99</v>
      </c>
      <c r="T121" s="112"/>
      <c r="U121" s="112"/>
      <c r="V121" s="112">
        <v>190</v>
      </c>
      <c r="W121" s="112">
        <v>183</v>
      </c>
      <c r="X121" s="112">
        <v>185</v>
      </c>
      <c r="Y121" s="112">
        <v>199</v>
      </c>
      <c r="Z121" s="112">
        <v>178</v>
      </c>
      <c r="AB121" s="109" t="str">
        <f>TEXT(Z121,"###,###")</f>
        <v>178</v>
      </c>
    </row>
    <row r="122" spans="19:32" x14ac:dyDescent="0.25">
      <c r="S122" s="101" t="s">
        <v>100</v>
      </c>
      <c r="T122" s="112"/>
      <c r="U122" s="112"/>
      <c r="V122" s="112">
        <v>200</v>
      </c>
      <c r="W122" s="112">
        <v>191</v>
      </c>
      <c r="X122" s="112">
        <v>190</v>
      </c>
      <c r="Y122" s="112">
        <v>197</v>
      </c>
      <c r="Z122" s="112">
        <v>191</v>
      </c>
      <c r="AB122" s="109" t="str">
        <f>TEXT(Z122,"###,###")</f>
        <v>191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809</v>
      </c>
      <c r="W124" s="112">
        <v>830</v>
      </c>
      <c r="X124" s="112">
        <v>839</v>
      </c>
      <c r="Y124" s="112">
        <v>817</v>
      </c>
      <c r="Z124" s="112">
        <v>867</v>
      </c>
      <c r="AB124" s="109" t="str">
        <f>TEXT(Z124,"###,###")</f>
        <v>867</v>
      </c>
      <c r="AD124" s="127">
        <f>Z124/$Z$7*100</f>
        <v>82.65014299332698</v>
      </c>
    </row>
    <row r="125" spans="19:32" x14ac:dyDescent="0.25">
      <c r="S125" s="101" t="s">
        <v>102</v>
      </c>
      <c r="T125" s="112"/>
      <c r="U125" s="112"/>
      <c r="V125" s="112">
        <v>390</v>
      </c>
      <c r="W125" s="112">
        <v>374</v>
      </c>
      <c r="X125" s="112">
        <v>375</v>
      </c>
      <c r="Y125" s="112">
        <v>396</v>
      </c>
      <c r="Z125" s="112">
        <v>369</v>
      </c>
      <c r="AB125" s="109" t="str">
        <f>TEXT(Z125,"###,###")</f>
        <v>369</v>
      </c>
      <c r="AD125" s="127">
        <f>Z125/$Z$7*100</f>
        <v>35.176358436606293</v>
      </c>
    </row>
    <row r="127" spans="19:32" x14ac:dyDescent="0.25">
      <c r="S127" s="101" t="s">
        <v>103</v>
      </c>
      <c r="T127" s="112"/>
      <c r="U127" s="112"/>
      <c r="V127" s="112">
        <v>536</v>
      </c>
      <c r="W127" s="112">
        <v>540</v>
      </c>
      <c r="X127" s="112">
        <v>562</v>
      </c>
      <c r="Y127" s="112">
        <v>546</v>
      </c>
      <c r="Z127" s="112">
        <v>564</v>
      </c>
      <c r="AB127" s="109" t="str">
        <f>TEXT(Z127,"###,###")</f>
        <v>564</v>
      </c>
      <c r="AD127" s="127">
        <f>Z127/$Z$7*100</f>
        <v>53.765490943755957</v>
      </c>
    </row>
    <row r="128" spans="19:32" x14ac:dyDescent="0.25">
      <c r="S128" s="101" t="s">
        <v>104</v>
      </c>
      <c r="T128" s="112"/>
      <c r="U128" s="112"/>
      <c r="V128" s="112">
        <v>460</v>
      </c>
      <c r="W128" s="112">
        <v>472</v>
      </c>
      <c r="X128" s="112">
        <v>462</v>
      </c>
      <c r="Y128" s="112">
        <v>463</v>
      </c>
      <c r="Z128" s="112">
        <v>484</v>
      </c>
      <c r="AB128" s="109" t="str">
        <f>TEXT(Z128,"###,###")</f>
        <v>484</v>
      </c>
      <c r="AD128" s="127">
        <f>Z128/$Z$7*100</f>
        <v>46.139180171591995</v>
      </c>
    </row>
    <row r="130" spans="19:20" x14ac:dyDescent="0.25">
      <c r="S130" s="101" t="s">
        <v>180</v>
      </c>
      <c r="T130" s="127">
        <v>64.442326024785515</v>
      </c>
    </row>
    <row r="131" spans="19:20" x14ac:dyDescent="0.25">
      <c r="S131" s="101" t="s">
        <v>181</v>
      </c>
      <c r="T131" s="127">
        <v>16.968541468064824</v>
      </c>
    </row>
    <row r="132" spans="19:20" x14ac:dyDescent="0.25">
      <c r="S132" s="101" t="s">
        <v>182</v>
      </c>
      <c r="T132" s="127">
        <v>18.207816968541469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F82415-A65F-4634-B8EA-B424008872F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CBE23686-EDA9-4881-97EF-FD84BF2D41B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FF71ACDF-81BC-4E29-9DB6-F7C7BF1E092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B16619C0-6297-4385-A004-3D89B79DC8C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36F9-ECC5-402F-8E71-5409DF6C857F}">
  <sheetPr codeName="Sheet65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109</v>
      </c>
      <c r="T1" s="99"/>
      <c r="U1" s="99"/>
      <c r="V1" s="99"/>
      <c r="W1" s="99"/>
      <c r="X1" s="99"/>
      <c r="Y1" s="100" t="s">
        <v>148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109</v>
      </c>
      <c r="Y3" s="105" t="s">
        <v>148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 Break O'Day,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3621</v>
      </c>
      <c r="W4" s="108">
        <v>3664</v>
      </c>
      <c r="X4" s="108">
        <v>3898</v>
      </c>
      <c r="Y4" s="108">
        <v>4349</v>
      </c>
      <c r="Z4" s="108">
        <v>4878</v>
      </c>
      <c r="AB4" s="109" t="str">
        <f>TEXT(Z4,"###,###")</f>
        <v>4,878</v>
      </c>
      <c r="AD4" s="110">
        <f>Z4/Y4-1</f>
        <v>0.12163715796734875</v>
      </c>
      <c r="AF4" s="110">
        <f>Z4/V4-1</f>
        <v>0.34714167357083681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1799</v>
      </c>
      <c r="W5" s="108">
        <v>1800</v>
      </c>
      <c r="X5" s="108">
        <v>1879</v>
      </c>
      <c r="Y5" s="108">
        <v>2074</v>
      </c>
      <c r="Z5" s="108">
        <v>2369</v>
      </c>
      <c r="AB5" s="109" t="str">
        <f>TEXT(Z5,"###,###")</f>
        <v>2,369</v>
      </c>
      <c r="AD5" s="110">
        <f t="shared" ref="AD5:AD9" si="0">Z5/Y5-1</f>
        <v>0.14223722275795558</v>
      </c>
      <c r="AF5" s="110">
        <f t="shared" ref="AF5:AF9" si="1">Z5/V5-1</f>
        <v>0.3168426903835464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1819</v>
      </c>
      <c r="W6" s="108">
        <v>1863</v>
      </c>
      <c r="X6" s="108">
        <v>2019</v>
      </c>
      <c r="Y6" s="108">
        <v>2265</v>
      </c>
      <c r="Z6" s="108">
        <v>2506</v>
      </c>
      <c r="AB6" s="109" t="str">
        <f>TEXT(Z6,"###,###")</f>
        <v>2,506</v>
      </c>
      <c r="AD6" s="110">
        <f t="shared" si="0"/>
        <v>0.10640176600441498</v>
      </c>
      <c r="AF6" s="110">
        <f t="shared" si="1"/>
        <v>0.37768004398020882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2677</v>
      </c>
      <c r="W7" s="108">
        <v>2683</v>
      </c>
      <c r="X7" s="108">
        <v>2836</v>
      </c>
      <c r="Y7" s="108">
        <v>3008</v>
      </c>
      <c r="Z7" s="108">
        <v>3256</v>
      </c>
      <c r="AB7" s="109" t="str">
        <f>TEXT(Z7,"###,###")</f>
        <v>3,256</v>
      </c>
      <c r="AD7" s="110">
        <f t="shared" si="0"/>
        <v>8.2446808510638236E-2</v>
      </c>
      <c r="AF7" s="110">
        <f t="shared" si="1"/>
        <v>0.21628688830780729</v>
      </c>
    </row>
    <row r="8" spans="1:32" ht="17.25" customHeight="1" x14ac:dyDescent="0.25">
      <c r="A8" s="62" t="s">
        <v>12</v>
      </c>
      <c r="B8" s="63"/>
      <c r="C8" s="29"/>
      <c r="D8" s="64" t="str">
        <f>AB4</f>
        <v>4,878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3,256</v>
      </c>
      <c r="P8" s="65"/>
      <c r="S8" s="107" t="s">
        <v>83</v>
      </c>
      <c r="T8" s="108"/>
      <c r="U8" s="108"/>
      <c r="V8" s="108">
        <v>29820.21</v>
      </c>
      <c r="W8" s="108">
        <v>30845.65</v>
      </c>
      <c r="X8" s="108">
        <v>29489.21</v>
      </c>
      <c r="Y8" s="108">
        <v>29523</v>
      </c>
      <c r="Z8" s="108">
        <v>31012.5</v>
      </c>
      <c r="AB8" s="109" t="str">
        <f>TEXT(Z8,"$###,###")</f>
        <v>$31,013</v>
      </c>
      <c r="AD8" s="110">
        <f t="shared" si="0"/>
        <v>5.045218981810784E-2</v>
      </c>
      <c r="AF8" s="110">
        <f t="shared" si="1"/>
        <v>3.9982615816588796E-2</v>
      </c>
    </row>
    <row r="9" spans="1:32" x14ac:dyDescent="0.25">
      <c r="A9" s="30" t="s">
        <v>14</v>
      </c>
      <c r="B9" s="69"/>
      <c r="C9" s="70"/>
      <c r="D9" s="71">
        <f>AD104</f>
        <v>71.812218122181221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50.552825552825553</v>
      </c>
      <c r="P9" s="72" t="s">
        <v>84</v>
      </c>
      <c r="S9" s="107" t="s">
        <v>7</v>
      </c>
      <c r="T9" s="108"/>
      <c r="U9" s="108"/>
      <c r="V9" s="108">
        <v>103974982</v>
      </c>
      <c r="W9" s="108">
        <v>106939707</v>
      </c>
      <c r="X9" s="108">
        <v>114237481</v>
      </c>
      <c r="Y9" s="108">
        <v>124849295</v>
      </c>
      <c r="Z9" s="108">
        <v>140329296</v>
      </c>
      <c r="AB9" s="109" t="str">
        <f>TEXT(Z9/1000000,"$#,###.0")&amp;" mil"</f>
        <v>$140.3 mil</v>
      </c>
      <c r="AD9" s="110">
        <f t="shared" si="0"/>
        <v>0.12398949469438336</v>
      </c>
      <c r="AF9" s="110">
        <f t="shared" si="1"/>
        <v>0.34964482128979846</v>
      </c>
    </row>
    <row r="10" spans="1:32" x14ac:dyDescent="0.25">
      <c r="A10" s="30" t="s">
        <v>17</v>
      </c>
      <c r="B10" s="69"/>
      <c r="C10" s="70"/>
      <c r="D10" s="71">
        <f>AD105</f>
        <v>15.621156211562115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49.508599508599509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71.345208845208845</v>
      </c>
      <c r="P11" s="72" t="s">
        <v>84</v>
      </c>
      <c r="S11" s="107" t="s">
        <v>29</v>
      </c>
      <c r="T11" s="112"/>
      <c r="U11" s="112"/>
      <c r="V11" s="112">
        <v>2888</v>
      </c>
      <c r="W11" s="112">
        <v>2947</v>
      </c>
      <c r="X11" s="112">
        <v>3119</v>
      </c>
      <c r="Y11" s="112">
        <v>3505</v>
      </c>
      <c r="Z11" s="112">
        <v>3936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16.185503685503686</v>
      </c>
      <c r="P12" s="72" t="s">
        <v>84</v>
      </c>
      <c r="S12" s="107" t="s">
        <v>30</v>
      </c>
      <c r="T12" s="112"/>
      <c r="U12" s="112"/>
      <c r="V12" s="112">
        <v>727</v>
      </c>
      <c r="W12" s="112">
        <v>716</v>
      </c>
      <c r="X12" s="112">
        <v>782</v>
      </c>
      <c r="Y12" s="112">
        <v>844</v>
      </c>
      <c r="Z12" s="112">
        <v>935</v>
      </c>
    </row>
    <row r="13" spans="1:32" ht="15" customHeight="1" x14ac:dyDescent="0.25">
      <c r="A13" s="30" t="s">
        <v>19</v>
      </c>
      <c r="B13" s="70"/>
      <c r="C13" s="70"/>
      <c r="D13" s="71">
        <f>AD108</f>
        <v>19.659696596965968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12.438574938574938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22.427224272242722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45.8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21.094710947109473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16.886705557261283</v>
      </c>
      <c r="P15" s="72" t="s">
        <v>84</v>
      </c>
      <c r="S15" s="115" t="s">
        <v>60</v>
      </c>
      <c r="T15" s="115"/>
      <c r="U15" s="116"/>
      <c r="V15" s="116">
        <v>327</v>
      </c>
      <c r="W15" s="116">
        <v>314</v>
      </c>
      <c r="X15" s="116">
        <v>357</v>
      </c>
      <c r="Y15" s="112">
        <v>364</v>
      </c>
      <c r="Z15" s="112">
        <v>392</v>
      </c>
      <c r="AB15" s="117">
        <f t="shared" ref="AB15:AB34" si="2">IF(Z15="np",0,Z15/$Z$34)</f>
        <v>8.0393765381460217E-2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24.251742517425175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83.11329444273872</v>
      </c>
      <c r="P16" s="37" t="s">
        <v>84</v>
      </c>
      <c r="S16" s="115" t="s">
        <v>61</v>
      </c>
      <c r="T16" s="115"/>
      <c r="U16" s="116"/>
      <c r="V16" s="116">
        <v>39</v>
      </c>
      <c r="W16" s="116">
        <v>41</v>
      </c>
      <c r="X16" s="116">
        <v>43</v>
      </c>
      <c r="Y16" s="112">
        <v>43</v>
      </c>
      <c r="Z16" s="112">
        <v>40</v>
      </c>
      <c r="AB16" s="117">
        <f t="shared" si="2"/>
        <v>8.2034454470877767E-3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223</v>
      </c>
      <c r="W17" s="116">
        <v>164</v>
      </c>
      <c r="X17" s="116">
        <v>185</v>
      </c>
      <c r="Y17" s="112">
        <v>197</v>
      </c>
      <c r="Z17" s="112">
        <v>237</v>
      </c>
      <c r="AB17" s="117">
        <f t="shared" si="2"/>
        <v>4.8605414273995076E-2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30</v>
      </c>
      <c r="W18" s="116">
        <v>30</v>
      </c>
      <c r="X18" s="116">
        <v>24</v>
      </c>
      <c r="Y18" s="112">
        <v>28</v>
      </c>
      <c r="Z18" s="112">
        <v>27</v>
      </c>
      <c r="AB18" s="117">
        <f t="shared" si="2"/>
        <v>5.5373256767842494E-3</v>
      </c>
    </row>
    <row r="19" spans="1:28" x14ac:dyDescent="0.25">
      <c r="A19" s="61" t="str">
        <f>$S$1&amp;" ("&amp;$V$2&amp;" to "&amp;$Z$2&amp;")"</f>
        <v>Break O'Day (2017-18 to 2021-22)</v>
      </c>
      <c r="B19" s="61"/>
      <c r="C19" s="61"/>
      <c r="D19" s="61"/>
      <c r="E19" s="61"/>
      <c r="F19" s="61"/>
      <c r="G19" s="61" t="str">
        <f>$S$1&amp;" ("&amp;$V$2&amp;" to "&amp;$Z$2&amp;")"</f>
        <v>Break O'Day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253</v>
      </c>
      <c r="W19" s="116">
        <v>268</v>
      </c>
      <c r="X19" s="116">
        <v>265</v>
      </c>
      <c r="Y19" s="112">
        <v>301</v>
      </c>
      <c r="Z19" s="112">
        <v>342</v>
      </c>
      <c r="AB19" s="117">
        <f t="shared" si="2"/>
        <v>7.0139458572600497E-2</v>
      </c>
    </row>
    <row r="20" spans="1:28" x14ac:dyDescent="0.25">
      <c r="S20" s="115" t="s">
        <v>65</v>
      </c>
      <c r="T20" s="115"/>
      <c r="U20" s="116"/>
      <c r="V20" s="116">
        <v>51</v>
      </c>
      <c r="W20" s="116">
        <v>38</v>
      </c>
      <c r="X20" s="116">
        <v>58</v>
      </c>
      <c r="Y20" s="112">
        <v>58</v>
      </c>
      <c r="Z20" s="112">
        <v>75</v>
      </c>
      <c r="AB20" s="117">
        <f t="shared" si="2"/>
        <v>1.5381460213289582E-2</v>
      </c>
    </row>
    <row r="21" spans="1:28" x14ac:dyDescent="0.25">
      <c r="S21" s="115" t="s">
        <v>66</v>
      </c>
      <c r="T21" s="115"/>
      <c r="U21" s="116"/>
      <c r="V21" s="116">
        <v>395</v>
      </c>
      <c r="W21" s="116">
        <v>396</v>
      </c>
      <c r="X21" s="116">
        <v>418</v>
      </c>
      <c r="Y21" s="112">
        <v>522</v>
      </c>
      <c r="Z21" s="112">
        <v>454</v>
      </c>
      <c r="AB21" s="117">
        <f t="shared" si="2"/>
        <v>9.3109105824446273E-2</v>
      </c>
    </row>
    <row r="22" spans="1:28" x14ac:dyDescent="0.25">
      <c r="S22" s="115" t="s">
        <v>67</v>
      </c>
      <c r="T22" s="115"/>
      <c r="U22" s="116"/>
      <c r="V22" s="116">
        <v>352</v>
      </c>
      <c r="W22" s="116">
        <v>466</v>
      </c>
      <c r="X22" s="116">
        <v>508</v>
      </c>
      <c r="Y22" s="112">
        <v>625</v>
      </c>
      <c r="Z22" s="112">
        <v>735</v>
      </c>
      <c r="AB22" s="117">
        <f t="shared" si="2"/>
        <v>0.15073831009023789</v>
      </c>
    </row>
    <row r="23" spans="1:28" x14ac:dyDescent="0.25">
      <c r="S23" s="115" t="s">
        <v>68</v>
      </c>
      <c r="T23" s="115"/>
      <c r="U23" s="116"/>
      <c r="V23" s="116">
        <v>141</v>
      </c>
      <c r="W23" s="116">
        <v>126</v>
      </c>
      <c r="X23" s="116">
        <v>132</v>
      </c>
      <c r="Y23" s="112">
        <v>137</v>
      </c>
      <c r="Z23" s="112">
        <v>141</v>
      </c>
      <c r="AB23" s="117">
        <f t="shared" si="2"/>
        <v>2.8917145200984415E-2</v>
      </c>
    </row>
    <row r="24" spans="1:28" x14ac:dyDescent="0.25">
      <c r="S24" s="115" t="s">
        <v>69</v>
      </c>
      <c r="T24" s="115"/>
      <c r="U24" s="116"/>
      <c r="V24" s="116">
        <v>23</v>
      </c>
      <c r="W24" s="116">
        <v>18</v>
      </c>
      <c r="X24" s="116">
        <v>22</v>
      </c>
      <c r="Y24" s="112">
        <v>19</v>
      </c>
      <c r="Z24" s="112">
        <v>24</v>
      </c>
      <c r="AB24" s="117">
        <f t="shared" si="2"/>
        <v>4.9220672682526662E-3</v>
      </c>
    </row>
    <row r="25" spans="1:28" x14ac:dyDescent="0.25">
      <c r="S25" s="115" t="s">
        <v>70</v>
      </c>
      <c r="T25" s="115"/>
      <c r="U25" s="116"/>
      <c r="V25" s="116">
        <v>74</v>
      </c>
      <c r="W25" s="116">
        <v>76</v>
      </c>
      <c r="X25" s="116">
        <v>89</v>
      </c>
      <c r="Y25" s="112">
        <v>92</v>
      </c>
      <c r="Z25" s="112">
        <v>119</v>
      </c>
      <c r="AB25" s="117">
        <f t="shared" si="2"/>
        <v>2.4405250205086135E-2</v>
      </c>
    </row>
    <row r="26" spans="1:28" x14ac:dyDescent="0.25">
      <c r="S26" s="115" t="s">
        <v>71</v>
      </c>
      <c r="T26" s="115"/>
      <c r="U26" s="116"/>
      <c r="V26" s="116">
        <v>133</v>
      </c>
      <c r="W26" s="116">
        <v>124</v>
      </c>
      <c r="X26" s="116">
        <v>47</v>
      </c>
      <c r="Y26" s="112">
        <v>90</v>
      </c>
      <c r="Z26" s="112">
        <v>96</v>
      </c>
      <c r="AB26" s="117">
        <f t="shared" si="2"/>
        <v>1.9688269073010665E-2</v>
      </c>
    </row>
    <row r="27" spans="1:28" x14ac:dyDescent="0.25">
      <c r="S27" s="115" t="s">
        <v>72</v>
      </c>
      <c r="T27" s="115"/>
      <c r="U27" s="116"/>
      <c r="V27" s="116">
        <v>118</v>
      </c>
      <c r="W27" s="116">
        <v>122</v>
      </c>
      <c r="X27" s="116">
        <v>177</v>
      </c>
      <c r="Y27" s="112">
        <v>197</v>
      </c>
      <c r="Z27" s="112">
        <v>277</v>
      </c>
      <c r="AB27" s="117">
        <f t="shared" si="2"/>
        <v>5.6808859721082856E-2</v>
      </c>
    </row>
    <row r="28" spans="1:28" x14ac:dyDescent="0.25">
      <c r="S28" s="115" t="s">
        <v>73</v>
      </c>
      <c r="T28" s="115"/>
      <c r="U28" s="116"/>
      <c r="V28" s="116">
        <v>151</v>
      </c>
      <c r="W28" s="116">
        <v>159</v>
      </c>
      <c r="X28" s="116">
        <v>184</v>
      </c>
      <c r="Y28" s="112">
        <v>217</v>
      </c>
      <c r="Z28" s="112">
        <v>260</v>
      </c>
      <c r="AB28" s="117">
        <f t="shared" si="2"/>
        <v>5.3322395406070547E-2</v>
      </c>
    </row>
    <row r="29" spans="1:28" x14ac:dyDescent="0.25">
      <c r="S29" s="115" t="s">
        <v>74</v>
      </c>
      <c r="T29" s="115"/>
      <c r="U29" s="116"/>
      <c r="V29" s="116">
        <v>159</v>
      </c>
      <c r="W29" s="116">
        <v>202</v>
      </c>
      <c r="X29" s="116">
        <v>170</v>
      </c>
      <c r="Y29" s="112">
        <v>200</v>
      </c>
      <c r="Z29" s="112">
        <v>265</v>
      </c>
      <c r="AB29" s="117">
        <f t="shared" si="2"/>
        <v>5.434782608695652E-2</v>
      </c>
    </row>
    <row r="30" spans="1:28" x14ac:dyDescent="0.25">
      <c r="S30" s="115" t="s">
        <v>75</v>
      </c>
      <c r="T30" s="115"/>
      <c r="U30" s="116"/>
      <c r="V30" s="116">
        <v>245</v>
      </c>
      <c r="W30" s="116">
        <v>262</v>
      </c>
      <c r="X30" s="116">
        <v>273</v>
      </c>
      <c r="Y30" s="112">
        <v>282</v>
      </c>
      <c r="Z30" s="112">
        <v>324</v>
      </c>
      <c r="AB30" s="117">
        <f t="shared" si="2"/>
        <v>6.6447908121410992E-2</v>
      </c>
    </row>
    <row r="31" spans="1:28" x14ac:dyDescent="0.25">
      <c r="S31" s="115" t="s">
        <v>76</v>
      </c>
      <c r="T31" s="115"/>
      <c r="U31" s="116"/>
      <c r="V31" s="116">
        <v>412</v>
      </c>
      <c r="W31" s="116">
        <v>421</v>
      </c>
      <c r="X31" s="116">
        <v>463</v>
      </c>
      <c r="Y31" s="112">
        <v>484</v>
      </c>
      <c r="Z31" s="112">
        <v>561</v>
      </c>
      <c r="AB31" s="117">
        <f t="shared" si="2"/>
        <v>0.11505332239540607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35</v>
      </c>
      <c r="W32" s="116">
        <v>31</v>
      </c>
      <c r="X32" s="116">
        <v>57</v>
      </c>
      <c r="Y32" s="112">
        <v>73</v>
      </c>
      <c r="Z32" s="112">
        <v>67</v>
      </c>
      <c r="AB32" s="117">
        <f t="shared" si="2"/>
        <v>1.3740771123872026E-2</v>
      </c>
    </row>
    <row r="33" spans="19:32" x14ac:dyDescent="0.25">
      <c r="S33" s="115" t="s">
        <v>78</v>
      </c>
      <c r="T33" s="115"/>
      <c r="U33" s="116"/>
      <c r="V33" s="116">
        <v>123</v>
      </c>
      <c r="W33" s="116">
        <v>121</v>
      </c>
      <c r="X33" s="116">
        <v>119</v>
      </c>
      <c r="Y33" s="112">
        <v>137</v>
      </c>
      <c r="Z33" s="112">
        <v>161</v>
      </c>
      <c r="AB33" s="117">
        <f t="shared" si="2"/>
        <v>3.3018867924528301E-2</v>
      </c>
    </row>
    <row r="34" spans="19:32" x14ac:dyDescent="0.25">
      <c r="S34" s="118" t="s">
        <v>53</v>
      </c>
      <c r="T34" s="118"/>
      <c r="U34" s="119"/>
      <c r="V34" s="119">
        <v>3621</v>
      </c>
      <c r="W34" s="119">
        <v>3668</v>
      </c>
      <c r="X34" s="119">
        <v>3900</v>
      </c>
      <c r="Y34" s="120">
        <v>4349</v>
      </c>
      <c r="Z34" s="120">
        <v>4876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2335</v>
      </c>
      <c r="W37" s="112">
        <v>2301</v>
      </c>
      <c r="X37" s="112">
        <v>2411</v>
      </c>
      <c r="Y37" s="112">
        <v>2489</v>
      </c>
      <c r="Z37" s="112">
        <v>2707</v>
      </c>
      <c r="AB37" s="132">
        <f>Z37/Z40*100</f>
        <v>83.11329444273872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346</v>
      </c>
      <c r="W38" s="112">
        <v>383</v>
      </c>
      <c r="X38" s="112">
        <v>423</v>
      </c>
      <c r="Y38" s="112">
        <v>518</v>
      </c>
      <c r="Z38" s="112">
        <v>550</v>
      </c>
      <c r="AB38" s="132">
        <f>Z38/Z40*100</f>
        <v>16.886705557261283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2681</v>
      </c>
      <c r="W40" s="112">
        <v>2684</v>
      </c>
      <c r="X40" s="112">
        <v>2834</v>
      </c>
      <c r="Y40" s="112">
        <v>3007</v>
      </c>
      <c r="Z40" s="112">
        <v>3257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3</v>
      </c>
      <c r="X44" s="112">
        <v>8</v>
      </c>
      <c r="Y44" s="112">
        <v>11</v>
      </c>
      <c r="Z44" s="112">
        <v>12</v>
      </c>
    </row>
    <row r="45" spans="19:32" x14ac:dyDescent="0.25">
      <c r="S45" s="115" t="s">
        <v>37</v>
      </c>
      <c r="T45" s="115"/>
      <c r="U45" s="112"/>
      <c r="V45" s="112">
        <v>37</v>
      </c>
      <c r="W45" s="112">
        <v>36</v>
      </c>
      <c r="X45" s="112">
        <v>44</v>
      </c>
      <c r="Y45" s="112">
        <v>49</v>
      </c>
      <c r="Z45" s="112">
        <v>75</v>
      </c>
    </row>
    <row r="46" spans="19:32" x14ac:dyDescent="0.25">
      <c r="S46" s="115" t="s">
        <v>38</v>
      </c>
      <c r="T46" s="115"/>
      <c r="U46" s="112"/>
      <c r="V46" s="112">
        <v>111</v>
      </c>
      <c r="W46" s="112">
        <v>92</v>
      </c>
      <c r="X46" s="112">
        <v>65</v>
      </c>
      <c r="Y46" s="112">
        <v>94</v>
      </c>
      <c r="Z46" s="112">
        <v>113</v>
      </c>
    </row>
    <row r="47" spans="19:32" x14ac:dyDescent="0.25">
      <c r="S47" s="115" t="s">
        <v>39</v>
      </c>
      <c r="T47" s="115"/>
      <c r="U47" s="112"/>
      <c r="V47" s="112">
        <v>110</v>
      </c>
      <c r="W47" s="112">
        <v>133</v>
      </c>
      <c r="X47" s="112">
        <v>115</v>
      </c>
      <c r="Y47" s="112">
        <v>131</v>
      </c>
      <c r="Z47" s="112">
        <v>154</v>
      </c>
    </row>
    <row r="48" spans="19:32" x14ac:dyDescent="0.25">
      <c r="S48" s="115" t="s">
        <v>40</v>
      </c>
      <c r="T48" s="115"/>
      <c r="U48" s="112"/>
      <c r="V48" s="112">
        <v>118</v>
      </c>
      <c r="W48" s="112">
        <v>130</v>
      </c>
      <c r="X48" s="112">
        <v>175</v>
      </c>
      <c r="Y48" s="112">
        <v>201</v>
      </c>
      <c r="Z48" s="112">
        <v>234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138</v>
      </c>
      <c r="W49" s="112">
        <v>133</v>
      </c>
      <c r="X49" s="112">
        <v>149</v>
      </c>
      <c r="Y49" s="112">
        <v>163</v>
      </c>
      <c r="Z49" s="112">
        <v>184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Break O'Day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157</v>
      </c>
      <c r="W50" s="112">
        <v>151</v>
      </c>
      <c r="X50" s="112">
        <v>150</v>
      </c>
      <c r="Y50" s="112">
        <v>178</v>
      </c>
      <c r="Z50" s="112">
        <v>196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150</v>
      </c>
      <c r="W51" s="112">
        <v>147</v>
      </c>
      <c r="X51" s="112">
        <v>169</v>
      </c>
      <c r="Y51" s="112">
        <v>169</v>
      </c>
      <c r="Z51" s="112">
        <v>198</v>
      </c>
    </row>
    <row r="52" spans="1:26" ht="15" customHeight="1" x14ac:dyDescent="0.25">
      <c r="S52" s="115" t="s">
        <v>44</v>
      </c>
      <c r="T52" s="115"/>
      <c r="U52" s="112"/>
      <c r="V52" s="112">
        <v>178</v>
      </c>
      <c r="W52" s="112">
        <v>178</v>
      </c>
      <c r="X52" s="112">
        <v>174</v>
      </c>
      <c r="Y52" s="112">
        <v>186</v>
      </c>
      <c r="Z52" s="112">
        <v>214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169</v>
      </c>
      <c r="W53" s="112">
        <v>173</v>
      </c>
      <c r="X53" s="112">
        <v>178</v>
      </c>
      <c r="Y53" s="112">
        <v>206</v>
      </c>
      <c r="Z53" s="112">
        <v>234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251</v>
      </c>
      <c r="W54" s="112">
        <v>239</v>
      </c>
      <c r="X54" s="112">
        <v>236</v>
      </c>
      <c r="Y54" s="112">
        <v>234</v>
      </c>
      <c r="Z54" s="112">
        <v>261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217</v>
      </c>
      <c r="W55" s="112">
        <v>203</v>
      </c>
      <c r="X55" s="112">
        <v>216</v>
      </c>
      <c r="Y55" s="112">
        <v>225</v>
      </c>
      <c r="Z55" s="112">
        <v>240</v>
      </c>
    </row>
    <row r="56" spans="1:26" ht="15" customHeight="1" x14ac:dyDescent="0.25">
      <c r="S56" s="115" t="s">
        <v>48</v>
      </c>
      <c r="T56" s="115"/>
      <c r="U56" s="112"/>
      <c r="V56" s="112">
        <v>87</v>
      </c>
      <c r="W56" s="112">
        <v>109</v>
      </c>
      <c r="X56" s="112">
        <v>128</v>
      </c>
      <c r="Y56" s="112">
        <v>140</v>
      </c>
      <c r="Z56" s="112">
        <v>159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47</v>
      </c>
      <c r="W57" s="112">
        <v>40</v>
      </c>
      <c r="X57" s="112">
        <v>43</v>
      </c>
      <c r="Y57" s="112">
        <v>56</v>
      </c>
      <c r="Z57" s="112">
        <v>61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16</v>
      </c>
      <c r="W58" s="112">
        <v>11</v>
      </c>
      <c r="X58" s="112">
        <v>18</v>
      </c>
      <c r="Y58" s="112">
        <v>20</v>
      </c>
      <c r="Z58" s="112">
        <v>24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7</v>
      </c>
      <c r="W59" s="112">
        <v>9</v>
      </c>
      <c r="X59" s="112">
        <v>6</v>
      </c>
      <c r="Y59" s="112">
        <v>8</v>
      </c>
      <c r="Z59" s="112">
        <v>7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3</v>
      </c>
      <c r="W60" s="112">
        <v>0</v>
      </c>
      <c r="X60" s="112">
        <v>0</v>
      </c>
      <c r="Y60" s="112">
        <v>3</v>
      </c>
      <c r="Z60" s="112">
        <v>3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1798</v>
      </c>
      <c r="W61" s="112">
        <v>1803</v>
      </c>
      <c r="X61" s="112">
        <v>1879</v>
      </c>
      <c r="Y61" s="112">
        <v>2074</v>
      </c>
      <c r="Z61" s="112">
        <v>2370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5</v>
      </c>
      <c r="W63" s="112">
        <v>10</v>
      </c>
      <c r="X63" s="112">
        <v>7</v>
      </c>
      <c r="Y63" s="112">
        <v>9</v>
      </c>
      <c r="Z63" s="112">
        <v>6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37</v>
      </c>
      <c r="W64" s="112">
        <v>37</v>
      </c>
      <c r="X64" s="112">
        <v>48</v>
      </c>
      <c r="Y64" s="112">
        <v>68</v>
      </c>
      <c r="Z64" s="112">
        <v>67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Break O'Day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82</v>
      </c>
      <c r="W65" s="112">
        <v>91</v>
      </c>
      <c r="X65" s="112">
        <v>93</v>
      </c>
      <c r="Y65" s="112">
        <v>108</v>
      </c>
      <c r="Z65" s="112">
        <v>109</v>
      </c>
    </row>
    <row r="66" spans="1:26" x14ac:dyDescent="0.25">
      <c r="S66" s="115" t="s">
        <v>39</v>
      </c>
      <c r="T66" s="115"/>
      <c r="U66" s="112"/>
      <c r="V66" s="112">
        <v>127</v>
      </c>
      <c r="W66" s="112">
        <v>125</v>
      </c>
      <c r="X66" s="112">
        <v>127</v>
      </c>
      <c r="Y66" s="112">
        <v>155</v>
      </c>
      <c r="Z66" s="112">
        <v>163</v>
      </c>
    </row>
    <row r="67" spans="1:26" x14ac:dyDescent="0.25">
      <c r="S67" s="115" t="s">
        <v>40</v>
      </c>
      <c r="T67" s="115"/>
      <c r="U67" s="112"/>
      <c r="V67" s="112">
        <v>120</v>
      </c>
      <c r="W67" s="112">
        <v>120</v>
      </c>
      <c r="X67" s="112">
        <v>160</v>
      </c>
      <c r="Y67" s="112">
        <v>148</v>
      </c>
      <c r="Z67" s="112">
        <v>174</v>
      </c>
    </row>
    <row r="68" spans="1:26" x14ac:dyDescent="0.25">
      <c r="S68" s="115" t="s">
        <v>41</v>
      </c>
      <c r="T68" s="115"/>
      <c r="U68" s="112"/>
      <c r="V68" s="112">
        <v>111</v>
      </c>
      <c r="W68" s="112">
        <v>132</v>
      </c>
      <c r="X68" s="112">
        <v>153</v>
      </c>
      <c r="Y68" s="112">
        <v>185</v>
      </c>
      <c r="Z68" s="112">
        <v>234</v>
      </c>
    </row>
    <row r="69" spans="1:26" x14ac:dyDescent="0.25">
      <c r="S69" s="115" t="s">
        <v>42</v>
      </c>
      <c r="T69" s="115"/>
      <c r="U69" s="112"/>
      <c r="V69" s="112">
        <v>163</v>
      </c>
      <c r="W69" s="112">
        <v>166</v>
      </c>
      <c r="X69" s="112">
        <v>174</v>
      </c>
      <c r="Y69" s="112">
        <v>190</v>
      </c>
      <c r="Z69" s="112">
        <v>215</v>
      </c>
    </row>
    <row r="70" spans="1:26" x14ac:dyDescent="0.25">
      <c r="S70" s="115" t="s">
        <v>43</v>
      </c>
      <c r="T70" s="115"/>
      <c r="U70" s="112"/>
      <c r="V70" s="112">
        <v>154</v>
      </c>
      <c r="W70" s="112">
        <v>138</v>
      </c>
      <c r="X70" s="112">
        <v>179</v>
      </c>
      <c r="Y70" s="112">
        <v>213</v>
      </c>
      <c r="Z70" s="112">
        <v>240</v>
      </c>
    </row>
    <row r="71" spans="1:26" x14ac:dyDescent="0.25">
      <c r="S71" s="115" t="s">
        <v>44</v>
      </c>
      <c r="T71" s="115"/>
      <c r="U71" s="112"/>
      <c r="V71" s="112">
        <v>206</v>
      </c>
      <c r="W71" s="112">
        <v>218</v>
      </c>
      <c r="X71" s="112">
        <v>223</v>
      </c>
      <c r="Y71" s="112">
        <v>224</v>
      </c>
      <c r="Z71" s="112">
        <v>232</v>
      </c>
    </row>
    <row r="72" spans="1:26" x14ac:dyDescent="0.25">
      <c r="S72" s="115" t="s">
        <v>45</v>
      </c>
      <c r="T72" s="115"/>
      <c r="U72" s="112"/>
      <c r="V72" s="112">
        <v>222</v>
      </c>
      <c r="W72" s="112">
        <v>214</v>
      </c>
      <c r="X72" s="112">
        <v>230</v>
      </c>
      <c r="Y72" s="112">
        <v>247</v>
      </c>
      <c r="Z72" s="112">
        <v>293</v>
      </c>
    </row>
    <row r="73" spans="1:26" x14ac:dyDescent="0.25">
      <c r="S73" s="115" t="s">
        <v>46</v>
      </c>
      <c r="T73" s="115"/>
      <c r="U73" s="112"/>
      <c r="V73" s="112">
        <v>279</v>
      </c>
      <c r="W73" s="112">
        <v>281</v>
      </c>
      <c r="X73" s="112">
        <v>248</v>
      </c>
      <c r="Y73" s="112">
        <v>298</v>
      </c>
      <c r="Z73" s="112">
        <v>297</v>
      </c>
    </row>
    <row r="74" spans="1:26" x14ac:dyDescent="0.25">
      <c r="S74" s="115" t="s">
        <v>47</v>
      </c>
      <c r="T74" s="115"/>
      <c r="U74" s="112"/>
      <c r="V74" s="112">
        <v>161</v>
      </c>
      <c r="W74" s="112">
        <v>191</v>
      </c>
      <c r="X74" s="112">
        <v>218</v>
      </c>
      <c r="Y74" s="112">
        <v>242</v>
      </c>
      <c r="Z74" s="112">
        <v>274</v>
      </c>
    </row>
    <row r="75" spans="1:26" x14ac:dyDescent="0.25">
      <c r="S75" s="115" t="s">
        <v>48</v>
      </c>
      <c r="T75" s="115"/>
      <c r="U75" s="112"/>
      <c r="V75" s="112">
        <v>80</v>
      </c>
      <c r="W75" s="112">
        <v>94</v>
      </c>
      <c r="X75" s="112">
        <v>95</v>
      </c>
      <c r="Y75" s="112">
        <v>117</v>
      </c>
      <c r="Z75" s="112">
        <v>121</v>
      </c>
    </row>
    <row r="76" spans="1:26" x14ac:dyDescent="0.25">
      <c r="S76" s="115" t="s">
        <v>49</v>
      </c>
      <c r="T76" s="115"/>
      <c r="U76" s="112"/>
      <c r="V76" s="112">
        <v>40</v>
      </c>
      <c r="W76" s="112">
        <v>27</v>
      </c>
      <c r="X76" s="112">
        <v>38</v>
      </c>
      <c r="Y76" s="112">
        <v>36</v>
      </c>
      <c r="Z76" s="112">
        <v>42</v>
      </c>
    </row>
    <row r="77" spans="1:26" x14ac:dyDescent="0.25">
      <c r="S77" s="115" t="s">
        <v>50</v>
      </c>
      <c r="T77" s="115"/>
      <c r="U77" s="112"/>
      <c r="V77" s="112">
        <v>9</v>
      </c>
      <c r="W77" s="112">
        <v>12</v>
      </c>
      <c r="X77" s="112">
        <v>20</v>
      </c>
      <c r="Y77" s="112">
        <v>18</v>
      </c>
      <c r="Z77" s="112">
        <v>24</v>
      </c>
    </row>
    <row r="78" spans="1:26" x14ac:dyDescent="0.25">
      <c r="S78" s="115" t="s">
        <v>51</v>
      </c>
      <c r="T78" s="115"/>
      <c r="U78" s="112"/>
      <c r="V78" s="112">
        <v>0</v>
      </c>
      <c r="W78" s="112">
        <v>0</v>
      </c>
      <c r="X78" s="112">
        <v>3</v>
      </c>
      <c r="Y78" s="112">
        <v>4</v>
      </c>
      <c r="Z78" s="112">
        <v>3</v>
      </c>
    </row>
    <row r="79" spans="1:26" x14ac:dyDescent="0.25">
      <c r="S79" s="115" t="s">
        <v>52</v>
      </c>
      <c r="T79" s="115"/>
      <c r="U79" s="112"/>
      <c r="V79" s="112">
        <v>8</v>
      </c>
      <c r="W79" s="112">
        <v>5</v>
      </c>
      <c r="X79" s="112">
        <v>4</v>
      </c>
      <c r="Y79" s="112">
        <v>3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1817</v>
      </c>
      <c r="W80" s="112">
        <v>1862</v>
      </c>
      <c r="X80" s="112">
        <v>2023</v>
      </c>
      <c r="Y80" s="112">
        <v>2265</v>
      </c>
      <c r="Z80" s="112">
        <v>2506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Break O'Day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140</v>
      </c>
      <c r="W83" s="112">
        <v>142</v>
      </c>
      <c r="X83" s="112">
        <v>137</v>
      </c>
      <c r="Y83" s="112">
        <v>146</v>
      </c>
      <c r="Z83" s="112">
        <v>161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91</v>
      </c>
      <c r="W84" s="112">
        <v>99</v>
      </c>
      <c r="X84" s="112">
        <v>104</v>
      </c>
      <c r="Y84" s="112">
        <v>108</v>
      </c>
      <c r="Z84" s="112">
        <v>126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191</v>
      </c>
      <c r="W85" s="112">
        <v>193</v>
      </c>
      <c r="X85" s="112">
        <v>193</v>
      </c>
      <c r="Y85" s="112">
        <v>232</v>
      </c>
      <c r="Z85" s="112">
        <v>265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4,878</v>
      </c>
      <c r="D86" s="94">
        <f t="shared" ref="D86:D91" si="4">AD4</f>
        <v>0.12163715796734875</v>
      </c>
      <c r="E86" s="95">
        <f t="shared" ref="E86:E91" si="5">AD4</f>
        <v>0.12163715796734875</v>
      </c>
      <c r="F86" s="94">
        <f t="shared" ref="F86:F91" si="6">AF4</f>
        <v>0.34714167357083681</v>
      </c>
      <c r="G86" s="95">
        <f t="shared" ref="G86:G91" si="7">AF4</f>
        <v>0.34714167357083681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51</v>
      </c>
      <c r="W86" s="112">
        <v>65</v>
      </c>
      <c r="X86" s="112">
        <v>70</v>
      </c>
      <c r="Y86" s="112">
        <v>75</v>
      </c>
      <c r="Z86" s="112">
        <v>90</v>
      </c>
    </row>
    <row r="87" spans="1:30" ht="15" customHeight="1" x14ac:dyDescent="0.25">
      <c r="A87" s="96" t="s">
        <v>4</v>
      </c>
      <c r="B87" s="49"/>
      <c r="C87" s="97" t="str">
        <f t="shared" si="3"/>
        <v>2,369</v>
      </c>
      <c r="D87" s="94">
        <f t="shared" si="4"/>
        <v>0.14223722275795558</v>
      </c>
      <c r="E87" s="95">
        <f t="shared" si="5"/>
        <v>0.14223722275795558</v>
      </c>
      <c r="F87" s="94">
        <f t="shared" si="6"/>
        <v>0.3168426903835464</v>
      </c>
      <c r="G87" s="95">
        <f t="shared" si="7"/>
        <v>0.3168426903835464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26</v>
      </c>
      <c r="W87" s="112">
        <v>29</v>
      </c>
      <c r="X87" s="112">
        <v>34</v>
      </c>
      <c r="Y87" s="112">
        <v>34</v>
      </c>
      <c r="Z87" s="112">
        <v>35</v>
      </c>
    </row>
    <row r="88" spans="1:30" ht="15" customHeight="1" x14ac:dyDescent="0.25">
      <c r="A88" s="96" t="s">
        <v>5</v>
      </c>
      <c r="B88" s="49"/>
      <c r="C88" s="97" t="str">
        <f t="shared" si="3"/>
        <v>2,506</v>
      </c>
      <c r="D88" s="94">
        <f t="shared" si="4"/>
        <v>0.10640176600441498</v>
      </c>
      <c r="E88" s="95">
        <f t="shared" si="5"/>
        <v>0.10640176600441498</v>
      </c>
      <c r="F88" s="94">
        <f t="shared" si="6"/>
        <v>0.37768004398020882</v>
      </c>
      <c r="G88" s="95">
        <f t="shared" si="7"/>
        <v>0.37768004398020882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56</v>
      </c>
      <c r="W88" s="112">
        <v>52</v>
      </c>
      <c r="X88" s="112">
        <v>61</v>
      </c>
      <c r="Y88" s="112">
        <v>69</v>
      </c>
      <c r="Z88" s="112">
        <v>67</v>
      </c>
    </row>
    <row r="89" spans="1:30" ht="15" customHeight="1" x14ac:dyDescent="0.25">
      <c r="A89" s="49" t="s">
        <v>6</v>
      </c>
      <c r="B89" s="49"/>
      <c r="C89" s="97" t="str">
        <f t="shared" si="3"/>
        <v>3,256</v>
      </c>
      <c r="D89" s="94">
        <f t="shared" si="4"/>
        <v>8.2446808510638236E-2</v>
      </c>
      <c r="E89" s="95">
        <f t="shared" si="5"/>
        <v>8.2446808510638236E-2</v>
      </c>
      <c r="F89" s="94">
        <f t="shared" si="6"/>
        <v>0.21628688830780729</v>
      </c>
      <c r="G89" s="95">
        <f t="shared" si="7"/>
        <v>0.21628688830780729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153</v>
      </c>
      <c r="W89" s="112">
        <v>153</v>
      </c>
      <c r="X89" s="112">
        <v>161</v>
      </c>
      <c r="Y89" s="112">
        <v>161</v>
      </c>
      <c r="Z89" s="112">
        <v>151</v>
      </c>
    </row>
    <row r="90" spans="1:30" ht="15" customHeight="1" x14ac:dyDescent="0.25">
      <c r="A90" s="49" t="s">
        <v>96</v>
      </c>
      <c r="B90" s="49"/>
      <c r="C90" s="97" t="str">
        <f t="shared" si="3"/>
        <v>$31,013</v>
      </c>
      <c r="D90" s="94">
        <f t="shared" si="4"/>
        <v>5.045218981810784E-2</v>
      </c>
      <c r="E90" s="95">
        <f t="shared" si="5"/>
        <v>5.045218981810784E-2</v>
      </c>
      <c r="F90" s="94">
        <f t="shared" si="6"/>
        <v>3.9982615816588796E-2</v>
      </c>
      <c r="G90" s="95">
        <f t="shared" si="7"/>
        <v>3.9982615816588796E-2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205</v>
      </c>
      <c r="W90" s="112">
        <v>201</v>
      </c>
      <c r="X90" s="112">
        <v>204</v>
      </c>
      <c r="Y90" s="112">
        <v>208</v>
      </c>
      <c r="Z90" s="112">
        <v>238</v>
      </c>
    </row>
    <row r="91" spans="1:30" ht="15" customHeight="1" x14ac:dyDescent="0.25">
      <c r="A91" s="49" t="s">
        <v>7</v>
      </c>
      <c r="B91" s="49"/>
      <c r="C91" s="97" t="str">
        <f t="shared" si="3"/>
        <v>$140.3 mil</v>
      </c>
      <c r="D91" s="94">
        <f t="shared" si="4"/>
        <v>0.12398949469438336</v>
      </c>
      <c r="E91" s="95">
        <f t="shared" si="5"/>
        <v>0.12398949469438336</v>
      </c>
      <c r="F91" s="94">
        <f t="shared" si="6"/>
        <v>0.34964482128979846</v>
      </c>
      <c r="G91" s="95">
        <f t="shared" si="7"/>
        <v>0.34964482128979846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1361</v>
      </c>
      <c r="W91" s="112">
        <v>1356</v>
      </c>
      <c r="X91" s="112">
        <v>1436</v>
      </c>
      <c r="Y91" s="112">
        <v>1510</v>
      </c>
      <c r="Z91" s="112">
        <v>1647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99</v>
      </c>
      <c r="W93" s="112">
        <v>99</v>
      </c>
      <c r="X93" s="112">
        <v>102</v>
      </c>
      <c r="Y93" s="112">
        <v>106</v>
      </c>
      <c r="Z93" s="112">
        <v>127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172</v>
      </c>
      <c r="W94" s="112">
        <v>183</v>
      </c>
      <c r="X94" s="112">
        <v>183</v>
      </c>
      <c r="Y94" s="112">
        <v>196</v>
      </c>
      <c r="Z94" s="112">
        <v>214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47</v>
      </c>
      <c r="W95" s="112">
        <v>46</v>
      </c>
      <c r="X95" s="112">
        <v>53</v>
      </c>
      <c r="Y95" s="112">
        <v>62</v>
      </c>
      <c r="Z95" s="112">
        <v>64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234</v>
      </c>
      <c r="W96" s="112">
        <v>260</v>
      </c>
      <c r="X96" s="112">
        <v>250</v>
      </c>
      <c r="Y96" s="112">
        <v>276</v>
      </c>
      <c r="Z96" s="112">
        <v>295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145</v>
      </c>
      <c r="W97" s="112">
        <v>142</v>
      </c>
      <c r="X97" s="112">
        <v>165</v>
      </c>
      <c r="Y97" s="112">
        <v>165</v>
      </c>
      <c r="Z97" s="112">
        <v>188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146</v>
      </c>
      <c r="W98" s="112">
        <v>150</v>
      </c>
      <c r="X98" s="112">
        <v>161</v>
      </c>
      <c r="Y98" s="112">
        <v>167</v>
      </c>
      <c r="Z98" s="112">
        <v>169</v>
      </c>
    </row>
    <row r="99" spans="1:32" ht="15" customHeight="1" x14ac:dyDescent="0.25">
      <c r="S99" s="115" t="s">
        <v>143</v>
      </c>
      <c r="T99" s="115"/>
      <c r="U99" s="112"/>
      <c r="V99" s="112">
        <v>11</v>
      </c>
      <c r="W99" s="112">
        <v>16</v>
      </c>
      <c r="X99" s="112">
        <v>10</v>
      </c>
      <c r="Y99" s="112">
        <v>10</v>
      </c>
      <c r="Z99" s="112">
        <v>15</v>
      </c>
    </row>
    <row r="100" spans="1:32" ht="15" customHeight="1" x14ac:dyDescent="0.25">
      <c r="S100" s="115" t="s">
        <v>58</v>
      </c>
      <c r="T100" s="115"/>
      <c r="U100" s="112"/>
      <c r="V100" s="112">
        <v>142</v>
      </c>
      <c r="W100" s="112">
        <v>157</v>
      </c>
      <c r="X100" s="112">
        <v>157</v>
      </c>
      <c r="Y100" s="112">
        <v>157</v>
      </c>
      <c r="Z100" s="112">
        <v>159</v>
      </c>
    </row>
    <row r="101" spans="1:32" x14ac:dyDescent="0.25">
      <c r="A101" s="18"/>
      <c r="S101" s="118" t="s">
        <v>53</v>
      </c>
      <c r="T101" s="118"/>
      <c r="U101" s="112"/>
      <c r="V101" s="112">
        <v>1313</v>
      </c>
      <c r="W101" s="112">
        <v>1323</v>
      </c>
      <c r="X101" s="112">
        <v>1401</v>
      </c>
      <c r="Y101" s="112">
        <v>1491</v>
      </c>
      <c r="Z101" s="112">
        <v>1614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2617</v>
      </c>
      <c r="W104" s="112">
        <v>2659</v>
      </c>
      <c r="X104" s="112">
        <v>2913</v>
      </c>
      <c r="Y104" s="112">
        <v>3116</v>
      </c>
      <c r="Z104" s="112">
        <v>3503</v>
      </c>
      <c r="AB104" s="109" t="str">
        <f>TEXT(Z104,"###,###")</f>
        <v>3,503</v>
      </c>
      <c r="AD104" s="130">
        <f>Z104/($Z$4)*100</f>
        <v>71.812218122181221</v>
      </c>
      <c r="AF104" s="109"/>
    </row>
    <row r="105" spans="1:32" x14ac:dyDescent="0.25">
      <c r="S105" s="115" t="s">
        <v>17</v>
      </c>
      <c r="T105" s="115"/>
      <c r="U105" s="112"/>
      <c r="V105" s="112">
        <v>591</v>
      </c>
      <c r="W105" s="112">
        <v>612</v>
      </c>
      <c r="X105" s="112">
        <v>608</v>
      </c>
      <c r="Y105" s="112">
        <v>672</v>
      </c>
      <c r="Z105" s="112">
        <v>762</v>
      </c>
      <c r="AB105" s="109" t="str">
        <f>TEXT(Z105,"###,###")</f>
        <v>762</v>
      </c>
      <c r="AD105" s="130">
        <f>Z105/($Z$4)*100</f>
        <v>15.621156211562115</v>
      </c>
      <c r="AF105" s="109"/>
    </row>
    <row r="106" spans="1:32" x14ac:dyDescent="0.25">
      <c r="S106" s="118" t="s">
        <v>53</v>
      </c>
      <c r="T106" s="118"/>
      <c r="U106" s="120"/>
      <c r="V106" s="120">
        <v>3208</v>
      </c>
      <c r="W106" s="120">
        <v>3271</v>
      </c>
      <c r="X106" s="120">
        <v>3521</v>
      </c>
      <c r="Y106" s="120">
        <v>3788</v>
      </c>
      <c r="Z106" s="120">
        <v>4265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810</v>
      </c>
      <c r="W108" s="112">
        <v>809</v>
      </c>
      <c r="X108" s="112">
        <v>899</v>
      </c>
      <c r="Y108" s="112">
        <v>920</v>
      </c>
      <c r="Z108" s="112">
        <v>959</v>
      </c>
      <c r="AB108" s="109" t="str">
        <f>TEXT(Z108,"###,###")</f>
        <v>959</v>
      </c>
      <c r="AD108" s="130">
        <f>Z108/($Z$4)*100</f>
        <v>19.659696596965968</v>
      </c>
      <c r="AF108" s="109"/>
    </row>
    <row r="109" spans="1:32" x14ac:dyDescent="0.25">
      <c r="S109" s="115" t="s">
        <v>20</v>
      </c>
      <c r="T109" s="115"/>
      <c r="U109" s="112"/>
      <c r="V109" s="112">
        <v>651</v>
      </c>
      <c r="W109" s="112">
        <v>598</v>
      </c>
      <c r="X109" s="112">
        <v>754</v>
      </c>
      <c r="Y109" s="112">
        <v>844</v>
      </c>
      <c r="Z109" s="112">
        <v>1094</v>
      </c>
      <c r="AB109" s="109" t="str">
        <f>TEXT(Z109,"###,###")</f>
        <v>1,094</v>
      </c>
      <c r="AD109" s="130">
        <f>Z109/($Z$4)*100</f>
        <v>22.427224272242722</v>
      </c>
      <c r="AF109" s="109"/>
    </row>
    <row r="110" spans="1:32" x14ac:dyDescent="0.25">
      <c r="S110" s="115" t="s">
        <v>21</v>
      </c>
      <c r="T110" s="115"/>
      <c r="U110" s="112"/>
      <c r="V110" s="112">
        <v>783</v>
      </c>
      <c r="W110" s="112">
        <v>861</v>
      </c>
      <c r="X110" s="112">
        <v>810</v>
      </c>
      <c r="Y110" s="112">
        <v>1026</v>
      </c>
      <c r="Z110" s="112">
        <v>1029</v>
      </c>
      <c r="AB110" s="109" t="str">
        <f>TEXT(Z110,"###,###")</f>
        <v>1,029</v>
      </c>
      <c r="AD110" s="130">
        <f>Z110/($Z$4)*100</f>
        <v>21.094710947109473</v>
      </c>
      <c r="AF110" s="109"/>
    </row>
    <row r="111" spans="1:32" x14ac:dyDescent="0.25">
      <c r="S111" s="115" t="s">
        <v>22</v>
      </c>
      <c r="T111" s="115"/>
      <c r="U111" s="112"/>
      <c r="V111" s="112">
        <v>840</v>
      </c>
      <c r="W111" s="112">
        <v>900</v>
      </c>
      <c r="X111" s="112">
        <v>894</v>
      </c>
      <c r="Y111" s="112">
        <v>998</v>
      </c>
      <c r="Z111" s="112">
        <v>1183</v>
      </c>
      <c r="AB111" s="109" t="str">
        <f>TEXT(Z111,"###,###")</f>
        <v>1,183</v>
      </c>
      <c r="AD111" s="130">
        <f>Z111/($Z$4)*100</f>
        <v>24.251742517425175</v>
      </c>
      <c r="AF111" s="109"/>
    </row>
    <row r="112" spans="1:32" x14ac:dyDescent="0.25">
      <c r="S112" s="118" t="s">
        <v>53</v>
      </c>
      <c r="T112" s="118"/>
      <c r="U112" s="112"/>
      <c r="V112" s="112">
        <v>3616</v>
      </c>
      <c r="W112" s="112">
        <v>3665</v>
      </c>
      <c r="X112" s="112">
        <v>3895</v>
      </c>
      <c r="Y112" s="112">
        <v>4349</v>
      </c>
      <c r="Z112" s="112">
        <v>4877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46.16</v>
      </c>
      <c r="W118" s="131">
        <v>45.86</v>
      </c>
      <c r="X118" s="131">
        <v>45.98</v>
      </c>
      <c r="Y118" s="131">
        <v>45.94</v>
      </c>
      <c r="Z118" s="131">
        <v>45.77</v>
      </c>
      <c r="AB118" s="109" t="str">
        <f>TEXT(Z118,"##.0")</f>
        <v>45.8</v>
      </c>
    </row>
    <row r="120" spans="19:32" x14ac:dyDescent="0.25">
      <c r="S120" s="101" t="s">
        <v>98</v>
      </c>
      <c r="T120" s="112"/>
      <c r="U120" s="112"/>
      <c r="V120" s="112">
        <v>1954</v>
      </c>
      <c r="W120" s="112">
        <v>1966</v>
      </c>
      <c r="X120" s="112">
        <v>2058</v>
      </c>
      <c r="Y120" s="112">
        <v>2166</v>
      </c>
      <c r="Z120" s="112">
        <v>2323</v>
      </c>
      <c r="AB120" s="109" t="str">
        <f>TEXT(Z120,"###,###")</f>
        <v>2,323</v>
      </c>
    </row>
    <row r="121" spans="19:32" x14ac:dyDescent="0.25">
      <c r="S121" s="101" t="s">
        <v>99</v>
      </c>
      <c r="T121" s="112"/>
      <c r="U121" s="112"/>
      <c r="V121" s="112">
        <v>471</v>
      </c>
      <c r="W121" s="112">
        <v>470</v>
      </c>
      <c r="X121" s="112">
        <v>490</v>
      </c>
      <c r="Y121" s="112">
        <v>506</v>
      </c>
      <c r="Z121" s="112">
        <v>527</v>
      </c>
      <c r="AB121" s="109" t="str">
        <f>TEXT(Z121,"###,###")</f>
        <v>527</v>
      </c>
    </row>
    <row r="122" spans="19:32" x14ac:dyDescent="0.25">
      <c r="S122" s="101" t="s">
        <v>100</v>
      </c>
      <c r="T122" s="112"/>
      <c r="U122" s="112"/>
      <c r="V122" s="112">
        <v>257</v>
      </c>
      <c r="W122" s="112">
        <v>252</v>
      </c>
      <c r="X122" s="112">
        <v>294</v>
      </c>
      <c r="Y122" s="112">
        <v>335</v>
      </c>
      <c r="Z122" s="112">
        <v>405</v>
      </c>
      <c r="AB122" s="109" t="str">
        <f>TEXT(Z122,"###,###")</f>
        <v>405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2211</v>
      </c>
      <c r="W124" s="112">
        <v>2218</v>
      </c>
      <c r="X124" s="112">
        <v>2352</v>
      </c>
      <c r="Y124" s="112">
        <v>2501</v>
      </c>
      <c r="Z124" s="112">
        <v>2728</v>
      </c>
      <c r="AB124" s="109" t="str">
        <f>TEXT(Z124,"###,###")</f>
        <v>2,728</v>
      </c>
      <c r="AD124" s="127">
        <f>Z124/$Z$7*100</f>
        <v>83.78378378378379</v>
      </c>
    </row>
    <row r="125" spans="19:32" x14ac:dyDescent="0.25">
      <c r="S125" s="101" t="s">
        <v>102</v>
      </c>
      <c r="T125" s="112"/>
      <c r="U125" s="112"/>
      <c r="V125" s="112">
        <v>728</v>
      </c>
      <c r="W125" s="112">
        <v>722</v>
      </c>
      <c r="X125" s="112">
        <v>784</v>
      </c>
      <c r="Y125" s="112">
        <v>841</v>
      </c>
      <c r="Z125" s="112">
        <v>932</v>
      </c>
      <c r="AB125" s="109" t="str">
        <f>TEXT(Z125,"###,###")</f>
        <v>932</v>
      </c>
      <c r="AD125" s="127">
        <f>Z125/$Z$7*100</f>
        <v>28.624078624078624</v>
      </c>
    </row>
    <row r="127" spans="19:32" x14ac:dyDescent="0.25">
      <c r="S127" s="101" t="s">
        <v>103</v>
      </c>
      <c r="T127" s="112"/>
      <c r="U127" s="112"/>
      <c r="V127" s="112">
        <v>1364</v>
      </c>
      <c r="W127" s="112">
        <v>1360</v>
      </c>
      <c r="X127" s="112">
        <v>1440</v>
      </c>
      <c r="Y127" s="112">
        <v>1510</v>
      </c>
      <c r="Z127" s="112">
        <v>1646</v>
      </c>
      <c r="AB127" s="109" t="str">
        <f>TEXT(Z127,"###,###")</f>
        <v>1,646</v>
      </c>
      <c r="AD127" s="127">
        <f>Z127/$Z$7*100</f>
        <v>50.552825552825553</v>
      </c>
    </row>
    <row r="128" spans="19:32" x14ac:dyDescent="0.25">
      <c r="S128" s="101" t="s">
        <v>104</v>
      </c>
      <c r="T128" s="112"/>
      <c r="U128" s="112"/>
      <c r="V128" s="112">
        <v>1312</v>
      </c>
      <c r="W128" s="112">
        <v>1322</v>
      </c>
      <c r="X128" s="112">
        <v>1405</v>
      </c>
      <c r="Y128" s="112">
        <v>1490</v>
      </c>
      <c r="Z128" s="112">
        <v>1612</v>
      </c>
      <c r="AB128" s="109" t="str">
        <f>TEXT(Z128,"###,###")</f>
        <v>1,612</v>
      </c>
      <c r="AD128" s="127">
        <f>Z128/$Z$7*100</f>
        <v>49.508599508599509</v>
      </c>
    </row>
    <row r="130" spans="19:20" x14ac:dyDescent="0.25">
      <c r="S130" s="101" t="s">
        <v>180</v>
      </c>
      <c r="T130" s="127">
        <v>71.345208845208845</v>
      </c>
    </row>
    <row r="131" spans="19:20" x14ac:dyDescent="0.25">
      <c r="S131" s="101" t="s">
        <v>181</v>
      </c>
      <c r="T131" s="127">
        <v>16.185503685503686</v>
      </c>
    </row>
    <row r="132" spans="19:20" x14ac:dyDescent="0.25">
      <c r="S132" s="101" t="s">
        <v>182</v>
      </c>
      <c r="T132" s="127">
        <v>12.438574938574938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A51A9D8-FA7A-49A6-9E1C-82A7CD76AB9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C5C49CBF-34FA-4B0B-B833-89A3BAB09FC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0CDD7675-B8A7-4FA6-9C6E-7F73E6E1CD9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56A751E7-880A-4746-AAFD-8AD3E89FF4A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451A-C9EB-49D2-8D65-F8CC5B402AAB}">
  <sheetPr codeName="Sheet83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125</v>
      </c>
      <c r="T1" s="99"/>
      <c r="U1" s="99"/>
      <c r="V1" s="99"/>
      <c r="W1" s="99"/>
      <c r="X1" s="99"/>
      <c r="Y1" s="100" t="s">
        <v>165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125</v>
      </c>
      <c r="Y3" s="105" t="s">
        <v>165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12.19 Kingborough,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28365</v>
      </c>
      <c r="W4" s="108">
        <v>29053</v>
      </c>
      <c r="X4" s="108">
        <v>29548</v>
      </c>
      <c r="Y4" s="108">
        <v>31535</v>
      </c>
      <c r="Z4" s="108">
        <v>34461</v>
      </c>
      <c r="AB4" s="109" t="str">
        <f>TEXT(Z4,"###,###")</f>
        <v>34,461</v>
      </c>
      <c r="AD4" s="110">
        <f>Z4/Y4-1</f>
        <v>9.2785793562708108E-2</v>
      </c>
      <c r="AF4" s="110">
        <f>Z4/V4-1</f>
        <v>0.21491274457958753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13726</v>
      </c>
      <c r="W5" s="108">
        <v>14003</v>
      </c>
      <c r="X5" s="108">
        <v>14392</v>
      </c>
      <c r="Y5" s="108">
        <v>15290</v>
      </c>
      <c r="Z5" s="108">
        <v>16605</v>
      </c>
      <c r="AB5" s="109" t="str">
        <f>TEXT(Z5,"###,###")</f>
        <v>16,605</v>
      </c>
      <c r="AD5" s="110">
        <f t="shared" ref="AD5:AD9" si="0">Z5/Y5-1</f>
        <v>8.6003924133420506E-2</v>
      </c>
      <c r="AF5" s="110">
        <f t="shared" ref="AF5:AF9" si="1">Z5/V5-1</f>
        <v>0.20974792364855022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14642</v>
      </c>
      <c r="W6" s="108">
        <v>15046</v>
      </c>
      <c r="X6" s="108">
        <v>15156</v>
      </c>
      <c r="Y6" s="108">
        <v>16214</v>
      </c>
      <c r="Z6" s="108">
        <v>17824</v>
      </c>
      <c r="AB6" s="109" t="str">
        <f>TEXT(Z6,"###,###")</f>
        <v>17,824</v>
      </c>
      <c r="AD6" s="110">
        <f t="shared" si="0"/>
        <v>9.9296903910200962E-2</v>
      </c>
      <c r="AF6" s="110">
        <f t="shared" si="1"/>
        <v>0.21732003824614132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20573</v>
      </c>
      <c r="W7" s="108">
        <v>20993</v>
      </c>
      <c r="X7" s="108">
        <v>21618</v>
      </c>
      <c r="Y7" s="108">
        <v>22293</v>
      </c>
      <c r="Z7" s="108">
        <v>23117</v>
      </c>
      <c r="AB7" s="109" t="str">
        <f>TEXT(Z7,"###,###")</f>
        <v>23,117</v>
      </c>
      <c r="AD7" s="110">
        <f t="shared" si="0"/>
        <v>3.6962275153635593E-2</v>
      </c>
      <c r="AF7" s="110">
        <f t="shared" si="1"/>
        <v>0.12365722062897966</v>
      </c>
    </row>
    <row r="8" spans="1:32" ht="17.25" customHeight="1" x14ac:dyDescent="0.25">
      <c r="A8" s="62" t="s">
        <v>12</v>
      </c>
      <c r="B8" s="63"/>
      <c r="C8" s="29"/>
      <c r="D8" s="64" t="str">
        <f>AB4</f>
        <v>34,461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23,117</v>
      </c>
      <c r="P8" s="65"/>
      <c r="S8" s="107" t="s">
        <v>83</v>
      </c>
      <c r="T8" s="108"/>
      <c r="U8" s="108"/>
      <c r="V8" s="108">
        <v>41364</v>
      </c>
      <c r="W8" s="108">
        <v>43961</v>
      </c>
      <c r="X8" s="108">
        <v>43967.54</v>
      </c>
      <c r="Y8" s="108">
        <v>44652</v>
      </c>
      <c r="Z8" s="108">
        <v>44437</v>
      </c>
      <c r="AB8" s="109" t="str">
        <f>TEXT(Z8,"$###,###")</f>
        <v>$44,437</v>
      </c>
      <c r="AD8" s="110">
        <f t="shared" si="0"/>
        <v>-4.8150138851563717E-3</v>
      </c>
      <c r="AF8" s="110">
        <f t="shared" si="1"/>
        <v>7.4291654578860777E-2</v>
      </c>
    </row>
    <row r="9" spans="1:32" x14ac:dyDescent="0.25">
      <c r="A9" s="30" t="s">
        <v>14</v>
      </c>
      <c r="B9" s="69"/>
      <c r="C9" s="70"/>
      <c r="D9" s="71">
        <f>AD104</f>
        <v>68.814021647659672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49.310031578492023</v>
      </c>
      <c r="P9" s="72" t="s">
        <v>84</v>
      </c>
      <c r="S9" s="107" t="s">
        <v>7</v>
      </c>
      <c r="T9" s="108"/>
      <c r="U9" s="108"/>
      <c r="V9" s="108">
        <v>1144063226</v>
      </c>
      <c r="W9" s="108">
        <v>1211394302</v>
      </c>
      <c r="X9" s="108">
        <v>1277168416</v>
      </c>
      <c r="Y9" s="108">
        <v>1376673257</v>
      </c>
      <c r="Z9" s="108">
        <v>1473903228</v>
      </c>
      <c r="AB9" s="109" t="str">
        <f>TEXT(Z9/1000000,"$#,###.0")&amp;" mil"</f>
        <v>$1,473.9 mil</v>
      </c>
      <c r="AD9" s="110">
        <f t="shared" si="0"/>
        <v>7.0626759476595247E-2</v>
      </c>
      <c r="AF9" s="110">
        <f t="shared" si="1"/>
        <v>0.28830574613714566</v>
      </c>
    </row>
    <row r="10" spans="1:32" x14ac:dyDescent="0.25">
      <c r="A10" s="30" t="s">
        <v>17</v>
      </c>
      <c r="B10" s="69"/>
      <c r="C10" s="70"/>
      <c r="D10" s="71">
        <f>AD105</f>
        <v>24.726502423028933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50.568845438421938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83.055759830427817</v>
      </c>
      <c r="P11" s="72" t="s">
        <v>84</v>
      </c>
      <c r="S11" s="107" t="s">
        <v>29</v>
      </c>
      <c r="T11" s="112"/>
      <c r="U11" s="112"/>
      <c r="V11" s="112">
        <v>24837</v>
      </c>
      <c r="W11" s="112">
        <v>25514</v>
      </c>
      <c r="X11" s="112">
        <v>25877</v>
      </c>
      <c r="Y11" s="112">
        <v>27673</v>
      </c>
      <c r="Z11" s="112">
        <v>30547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8.0892849418177093</v>
      </c>
      <c r="P12" s="72" t="s">
        <v>84</v>
      </c>
      <c r="S12" s="107" t="s">
        <v>30</v>
      </c>
      <c r="T12" s="112"/>
      <c r="U12" s="112"/>
      <c r="V12" s="112">
        <v>3527</v>
      </c>
      <c r="W12" s="112">
        <v>3537</v>
      </c>
      <c r="X12" s="112">
        <v>3674</v>
      </c>
      <c r="Y12" s="112">
        <v>3862</v>
      </c>
      <c r="Z12" s="112">
        <v>3911</v>
      </c>
    </row>
    <row r="13" spans="1:32" ht="15" customHeight="1" x14ac:dyDescent="0.25">
      <c r="A13" s="30" t="s">
        <v>19</v>
      </c>
      <c r="B13" s="70"/>
      <c r="C13" s="70"/>
      <c r="D13" s="71">
        <f>AD108</f>
        <v>14.181248367720031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8.8376519444564607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15.002466556397087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42.0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22.082934331563216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20.164395414233184</v>
      </c>
      <c r="P15" s="72" t="s">
        <v>84</v>
      </c>
      <c r="S15" s="115" t="s">
        <v>60</v>
      </c>
      <c r="T15" s="115"/>
      <c r="U15" s="116"/>
      <c r="V15" s="116">
        <v>1099</v>
      </c>
      <c r="W15" s="116">
        <v>1109</v>
      </c>
      <c r="X15" s="116">
        <v>1216</v>
      </c>
      <c r="Y15" s="112">
        <v>1575</v>
      </c>
      <c r="Z15" s="112">
        <v>1502</v>
      </c>
      <c r="AB15" s="117">
        <f t="shared" ref="AB15:AB34" si="2">IF(Z15="np",0,Z15/$Z$34)</f>
        <v>4.3585502452047245E-2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42.270972983952873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79.835604585766816</v>
      </c>
      <c r="P16" s="37" t="s">
        <v>84</v>
      </c>
      <c r="S16" s="115" t="s">
        <v>61</v>
      </c>
      <c r="T16" s="115"/>
      <c r="U16" s="116"/>
      <c r="V16" s="116">
        <v>64</v>
      </c>
      <c r="W16" s="116">
        <v>63</v>
      </c>
      <c r="X16" s="116">
        <v>72</v>
      </c>
      <c r="Y16" s="112">
        <v>61</v>
      </c>
      <c r="Z16" s="112">
        <v>88</v>
      </c>
      <c r="AB16" s="117">
        <f t="shared" si="2"/>
        <v>2.5536113287484403E-3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1306</v>
      </c>
      <c r="W17" s="116">
        <v>1355</v>
      </c>
      <c r="X17" s="116">
        <v>1432</v>
      </c>
      <c r="Y17" s="112">
        <v>1530</v>
      </c>
      <c r="Z17" s="112">
        <v>1608</v>
      </c>
      <c r="AB17" s="117">
        <f t="shared" si="2"/>
        <v>4.6661443370766956E-2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363</v>
      </c>
      <c r="W18" s="116">
        <v>362</v>
      </c>
      <c r="X18" s="116">
        <v>305</v>
      </c>
      <c r="Y18" s="112">
        <v>433</v>
      </c>
      <c r="Z18" s="112">
        <v>442</v>
      </c>
      <c r="AB18" s="117">
        <f t="shared" si="2"/>
        <v>1.2826093264850121E-2</v>
      </c>
    </row>
    <row r="19" spans="1:28" x14ac:dyDescent="0.25">
      <c r="A19" s="61" t="str">
        <f>$S$1&amp;" ("&amp;$V$2&amp;" to "&amp;$Z$2&amp;")"</f>
        <v>Kingborough (2017-18 to 2021-22)</v>
      </c>
      <c r="B19" s="61"/>
      <c r="C19" s="61"/>
      <c r="D19" s="61"/>
      <c r="E19" s="61"/>
      <c r="F19" s="61"/>
      <c r="G19" s="61" t="str">
        <f>$S$1&amp;" ("&amp;$V$2&amp;" to "&amp;$Z$2&amp;")"</f>
        <v>Kingborough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1750</v>
      </c>
      <c r="W19" s="116">
        <v>1843</v>
      </c>
      <c r="X19" s="116">
        <v>1951</v>
      </c>
      <c r="Y19" s="112">
        <v>2071</v>
      </c>
      <c r="Z19" s="112">
        <v>2266</v>
      </c>
      <c r="AB19" s="117">
        <f t="shared" si="2"/>
        <v>6.5755491715272341E-2</v>
      </c>
    </row>
    <row r="20" spans="1:28" x14ac:dyDescent="0.25">
      <c r="S20" s="115" t="s">
        <v>65</v>
      </c>
      <c r="T20" s="115"/>
      <c r="U20" s="116"/>
      <c r="V20" s="116">
        <v>554</v>
      </c>
      <c r="W20" s="116">
        <v>507</v>
      </c>
      <c r="X20" s="116">
        <v>502</v>
      </c>
      <c r="Y20" s="112">
        <v>535</v>
      </c>
      <c r="Z20" s="112">
        <v>572</v>
      </c>
      <c r="AB20" s="117">
        <f t="shared" si="2"/>
        <v>1.6598473636864862E-2</v>
      </c>
    </row>
    <row r="21" spans="1:28" x14ac:dyDescent="0.25">
      <c r="S21" s="115" t="s">
        <v>66</v>
      </c>
      <c r="T21" s="115"/>
      <c r="U21" s="116"/>
      <c r="V21" s="116">
        <v>2414</v>
      </c>
      <c r="W21" s="116">
        <v>2471</v>
      </c>
      <c r="X21" s="116">
        <v>2531</v>
      </c>
      <c r="Y21" s="112">
        <v>2579</v>
      </c>
      <c r="Z21" s="112">
        <v>2836</v>
      </c>
      <c r="AB21" s="117">
        <f t="shared" si="2"/>
        <v>8.2295928731029283E-2</v>
      </c>
    </row>
    <row r="22" spans="1:28" x14ac:dyDescent="0.25">
      <c r="S22" s="115" t="s">
        <v>67</v>
      </c>
      <c r="T22" s="115"/>
      <c r="U22" s="116"/>
      <c r="V22" s="116">
        <v>2203</v>
      </c>
      <c r="W22" s="116">
        <v>2142</v>
      </c>
      <c r="X22" s="116">
        <v>2248</v>
      </c>
      <c r="Y22" s="112">
        <v>2443</v>
      </c>
      <c r="Z22" s="112">
        <v>2750</v>
      </c>
      <c r="AB22" s="117">
        <f t="shared" si="2"/>
        <v>7.9800354023388753E-2</v>
      </c>
    </row>
    <row r="23" spans="1:28" x14ac:dyDescent="0.25">
      <c r="S23" s="115" t="s">
        <v>68</v>
      </c>
      <c r="T23" s="115"/>
      <c r="U23" s="116"/>
      <c r="V23" s="116">
        <v>877</v>
      </c>
      <c r="W23" s="116">
        <v>754</v>
      </c>
      <c r="X23" s="116">
        <v>713</v>
      </c>
      <c r="Y23" s="112">
        <v>763</v>
      </c>
      <c r="Z23" s="112">
        <v>884</v>
      </c>
      <c r="AB23" s="117">
        <f t="shared" si="2"/>
        <v>2.5652186529700242E-2</v>
      </c>
    </row>
    <row r="24" spans="1:28" x14ac:dyDescent="0.25">
      <c r="S24" s="115" t="s">
        <v>69</v>
      </c>
      <c r="T24" s="115"/>
      <c r="U24" s="116"/>
      <c r="V24" s="116">
        <v>449</v>
      </c>
      <c r="W24" s="116">
        <v>454</v>
      </c>
      <c r="X24" s="116">
        <v>457</v>
      </c>
      <c r="Y24" s="112">
        <v>349</v>
      </c>
      <c r="Z24" s="112">
        <v>437</v>
      </c>
      <c r="AB24" s="117">
        <f t="shared" si="2"/>
        <v>1.2681001712080323E-2</v>
      </c>
    </row>
    <row r="25" spans="1:28" x14ac:dyDescent="0.25">
      <c r="S25" s="115" t="s">
        <v>70</v>
      </c>
      <c r="T25" s="115"/>
      <c r="U25" s="116"/>
      <c r="V25" s="116">
        <v>799</v>
      </c>
      <c r="W25" s="116">
        <v>881</v>
      </c>
      <c r="X25" s="116">
        <v>842</v>
      </c>
      <c r="Y25" s="112">
        <v>928</v>
      </c>
      <c r="Z25" s="112">
        <v>1044</v>
      </c>
      <c r="AB25" s="117">
        <f t="shared" si="2"/>
        <v>3.0295116218333768E-2</v>
      </c>
    </row>
    <row r="26" spans="1:28" x14ac:dyDescent="0.25">
      <c r="S26" s="115" t="s">
        <v>71</v>
      </c>
      <c r="T26" s="115"/>
      <c r="U26" s="116"/>
      <c r="V26" s="116">
        <v>460</v>
      </c>
      <c r="W26" s="116">
        <v>448</v>
      </c>
      <c r="X26" s="116">
        <v>442</v>
      </c>
      <c r="Y26" s="112">
        <v>459</v>
      </c>
      <c r="Z26" s="112">
        <v>490</v>
      </c>
      <c r="AB26" s="117">
        <f t="shared" si="2"/>
        <v>1.4218972171440178E-2</v>
      </c>
    </row>
    <row r="27" spans="1:28" x14ac:dyDescent="0.25">
      <c r="S27" s="115" t="s">
        <v>72</v>
      </c>
      <c r="T27" s="115"/>
      <c r="U27" s="116"/>
      <c r="V27" s="116">
        <v>1921</v>
      </c>
      <c r="W27" s="116">
        <v>2010</v>
      </c>
      <c r="X27" s="116">
        <v>2141</v>
      </c>
      <c r="Y27" s="112">
        <v>2275</v>
      </c>
      <c r="Z27" s="112">
        <v>2619</v>
      </c>
      <c r="AB27" s="117">
        <f t="shared" si="2"/>
        <v>7.599895534082006E-2</v>
      </c>
    </row>
    <row r="28" spans="1:28" x14ac:dyDescent="0.25">
      <c r="S28" s="115" t="s">
        <v>73</v>
      </c>
      <c r="T28" s="115"/>
      <c r="U28" s="116"/>
      <c r="V28" s="116">
        <v>1561</v>
      </c>
      <c r="W28" s="116">
        <v>1683</v>
      </c>
      <c r="X28" s="116">
        <v>1571</v>
      </c>
      <c r="Y28" s="112">
        <v>1734</v>
      </c>
      <c r="Z28" s="112">
        <v>1912</v>
      </c>
      <c r="AB28" s="117">
        <f t="shared" si="2"/>
        <v>5.5483009779170658E-2</v>
      </c>
    </row>
    <row r="29" spans="1:28" x14ac:dyDescent="0.25">
      <c r="S29" s="115" t="s">
        <v>74</v>
      </c>
      <c r="T29" s="115"/>
      <c r="U29" s="116"/>
      <c r="V29" s="116">
        <v>2263</v>
      </c>
      <c r="W29" s="116">
        <v>2600</v>
      </c>
      <c r="X29" s="116">
        <v>2462</v>
      </c>
      <c r="Y29" s="112">
        <v>2608</v>
      </c>
      <c r="Z29" s="112">
        <v>3046</v>
      </c>
      <c r="AB29" s="117">
        <f t="shared" si="2"/>
        <v>8.8389773947360778E-2</v>
      </c>
    </row>
    <row r="30" spans="1:28" x14ac:dyDescent="0.25">
      <c r="S30" s="115" t="s">
        <v>75</v>
      </c>
      <c r="T30" s="115"/>
      <c r="U30" s="116"/>
      <c r="V30" s="116">
        <v>3399</v>
      </c>
      <c r="W30" s="116">
        <v>3424</v>
      </c>
      <c r="X30" s="116">
        <v>3627</v>
      </c>
      <c r="Y30" s="112">
        <v>3651</v>
      </c>
      <c r="Z30" s="112">
        <v>4037</v>
      </c>
      <c r="AB30" s="117">
        <f t="shared" si="2"/>
        <v>0.1171469197063347</v>
      </c>
    </row>
    <row r="31" spans="1:28" x14ac:dyDescent="0.25">
      <c r="S31" s="115" t="s">
        <v>76</v>
      </c>
      <c r="T31" s="115"/>
      <c r="U31" s="116"/>
      <c r="V31" s="116">
        <v>3855</v>
      </c>
      <c r="W31" s="116">
        <v>4055</v>
      </c>
      <c r="X31" s="116">
        <v>4118</v>
      </c>
      <c r="Y31" s="112">
        <v>4582</v>
      </c>
      <c r="Z31" s="112">
        <v>4889</v>
      </c>
      <c r="AB31" s="117">
        <f t="shared" si="2"/>
        <v>0.14187052029830824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635</v>
      </c>
      <c r="W32" s="116">
        <v>660</v>
      </c>
      <c r="X32" s="116">
        <v>703</v>
      </c>
      <c r="Y32" s="112">
        <v>792</v>
      </c>
      <c r="Z32" s="112">
        <v>928</v>
      </c>
      <c r="AB32" s="117">
        <f t="shared" si="2"/>
        <v>2.692899219407446E-2</v>
      </c>
    </row>
    <row r="33" spans="19:32" x14ac:dyDescent="0.25">
      <c r="S33" s="115" t="s">
        <v>78</v>
      </c>
      <c r="T33" s="115"/>
      <c r="U33" s="116"/>
      <c r="V33" s="116">
        <v>948</v>
      </c>
      <c r="W33" s="116">
        <v>1009</v>
      </c>
      <c r="X33" s="116">
        <v>1082</v>
      </c>
      <c r="Y33" s="112">
        <v>1199</v>
      </c>
      <c r="Z33" s="112">
        <v>1260</v>
      </c>
      <c r="AB33" s="117">
        <f t="shared" si="2"/>
        <v>3.6563071297989032E-2</v>
      </c>
    </row>
    <row r="34" spans="19:32" x14ac:dyDescent="0.25">
      <c r="S34" s="118" t="s">
        <v>53</v>
      </c>
      <c r="T34" s="118"/>
      <c r="U34" s="119"/>
      <c r="V34" s="119">
        <v>28362</v>
      </c>
      <c r="W34" s="119">
        <v>29051</v>
      </c>
      <c r="X34" s="119">
        <v>29543</v>
      </c>
      <c r="Y34" s="120">
        <v>31535</v>
      </c>
      <c r="Z34" s="120">
        <v>34461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17268</v>
      </c>
      <c r="W37" s="112">
        <v>17596</v>
      </c>
      <c r="X37" s="112">
        <v>18080</v>
      </c>
      <c r="Y37" s="112">
        <v>18376</v>
      </c>
      <c r="Z37" s="112">
        <v>18454</v>
      </c>
      <c r="AB37" s="132">
        <f>Z37/Z40*100</f>
        <v>79.835604585766816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3305</v>
      </c>
      <c r="W38" s="112">
        <v>3394</v>
      </c>
      <c r="X38" s="112">
        <v>3536</v>
      </c>
      <c r="Y38" s="112">
        <v>3920</v>
      </c>
      <c r="Z38" s="112">
        <v>4661</v>
      </c>
      <c r="AB38" s="132">
        <f>Z38/Z40*100</f>
        <v>20.164395414233184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20573</v>
      </c>
      <c r="W40" s="112">
        <v>20990</v>
      </c>
      <c r="X40" s="112">
        <v>21616</v>
      </c>
      <c r="Y40" s="112">
        <v>22296</v>
      </c>
      <c r="Z40" s="112">
        <v>23115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9</v>
      </c>
      <c r="W44" s="112">
        <v>10</v>
      </c>
      <c r="X44" s="112">
        <v>20</v>
      </c>
      <c r="Y44" s="112">
        <v>21</v>
      </c>
      <c r="Z44" s="112">
        <v>18</v>
      </c>
    </row>
    <row r="45" spans="19:32" x14ac:dyDescent="0.25">
      <c r="S45" s="115" t="s">
        <v>37</v>
      </c>
      <c r="T45" s="115"/>
      <c r="U45" s="112"/>
      <c r="V45" s="112">
        <v>328</v>
      </c>
      <c r="W45" s="112">
        <v>323</v>
      </c>
      <c r="X45" s="112">
        <v>313</v>
      </c>
      <c r="Y45" s="112">
        <v>330</v>
      </c>
      <c r="Z45" s="112">
        <v>410</v>
      </c>
    </row>
    <row r="46" spans="19:32" x14ac:dyDescent="0.25">
      <c r="S46" s="115" t="s">
        <v>38</v>
      </c>
      <c r="T46" s="115"/>
      <c r="U46" s="112"/>
      <c r="V46" s="112">
        <v>819</v>
      </c>
      <c r="W46" s="112">
        <v>798</v>
      </c>
      <c r="X46" s="112">
        <v>780</v>
      </c>
      <c r="Y46" s="112">
        <v>891</v>
      </c>
      <c r="Z46" s="112">
        <v>1020</v>
      </c>
    </row>
    <row r="47" spans="19:32" x14ac:dyDescent="0.25">
      <c r="S47" s="115" t="s">
        <v>39</v>
      </c>
      <c r="T47" s="115"/>
      <c r="U47" s="112"/>
      <c r="V47" s="112">
        <v>1139</v>
      </c>
      <c r="W47" s="112">
        <v>1136</v>
      </c>
      <c r="X47" s="112">
        <v>1143</v>
      </c>
      <c r="Y47" s="112">
        <v>1189</v>
      </c>
      <c r="Z47" s="112">
        <v>1290</v>
      </c>
    </row>
    <row r="48" spans="19:32" x14ac:dyDescent="0.25">
      <c r="S48" s="115" t="s">
        <v>40</v>
      </c>
      <c r="T48" s="115"/>
      <c r="U48" s="112"/>
      <c r="V48" s="112">
        <v>1413</v>
      </c>
      <c r="W48" s="112">
        <v>1481</v>
      </c>
      <c r="X48" s="112">
        <v>1561</v>
      </c>
      <c r="Y48" s="112">
        <v>1881</v>
      </c>
      <c r="Z48" s="112">
        <v>2092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1430</v>
      </c>
      <c r="W49" s="112">
        <v>1555</v>
      </c>
      <c r="X49" s="112">
        <v>1649</v>
      </c>
      <c r="Y49" s="112">
        <v>1838</v>
      </c>
      <c r="Z49" s="112">
        <v>2082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Kingborough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1414</v>
      </c>
      <c r="W50" s="112">
        <v>1383</v>
      </c>
      <c r="X50" s="112">
        <v>1573</v>
      </c>
      <c r="Y50" s="112">
        <v>1652</v>
      </c>
      <c r="Z50" s="112">
        <v>1800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1359</v>
      </c>
      <c r="W51" s="112">
        <v>1362</v>
      </c>
      <c r="X51" s="112">
        <v>1347</v>
      </c>
      <c r="Y51" s="112">
        <v>1470</v>
      </c>
      <c r="Z51" s="112">
        <v>1654</v>
      </c>
    </row>
    <row r="52" spans="1:26" ht="15" customHeight="1" x14ac:dyDescent="0.25">
      <c r="S52" s="115" t="s">
        <v>44</v>
      </c>
      <c r="T52" s="115"/>
      <c r="U52" s="112"/>
      <c r="V52" s="112">
        <v>1490</v>
      </c>
      <c r="W52" s="112">
        <v>1456</v>
      </c>
      <c r="X52" s="112">
        <v>1484</v>
      </c>
      <c r="Y52" s="112">
        <v>1373</v>
      </c>
      <c r="Z52" s="112">
        <v>1461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1202</v>
      </c>
      <c r="W53" s="112">
        <v>1298</v>
      </c>
      <c r="X53" s="112">
        <v>1291</v>
      </c>
      <c r="Y53" s="112">
        <v>1392</v>
      </c>
      <c r="Z53" s="112">
        <v>1474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1240</v>
      </c>
      <c r="W54" s="112">
        <v>1237</v>
      </c>
      <c r="X54" s="112">
        <v>1243</v>
      </c>
      <c r="Y54" s="112">
        <v>1203</v>
      </c>
      <c r="Z54" s="112">
        <v>1157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940</v>
      </c>
      <c r="W55" s="112">
        <v>963</v>
      </c>
      <c r="X55" s="112">
        <v>1014</v>
      </c>
      <c r="Y55" s="112">
        <v>1035</v>
      </c>
      <c r="Z55" s="112">
        <v>1065</v>
      </c>
    </row>
    <row r="56" spans="1:26" ht="15" customHeight="1" x14ac:dyDescent="0.25">
      <c r="S56" s="115" t="s">
        <v>48</v>
      </c>
      <c r="T56" s="115"/>
      <c r="U56" s="112"/>
      <c r="V56" s="112">
        <v>530</v>
      </c>
      <c r="W56" s="112">
        <v>573</v>
      </c>
      <c r="X56" s="112">
        <v>565</v>
      </c>
      <c r="Y56" s="112">
        <v>595</v>
      </c>
      <c r="Z56" s="112">
        <v>625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277</v>
      </c>
      <c r="W57" s="112">
        <v>279</v>
      </c>
      <c r="X57" s="112">
        <v>270</v>
      </c>
      <c r="Y57" s="112">
        <v>273</v>
      </c>
      <c r="Z57" s="112">
        <v>284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62</v>
      </c>
      <c r="W58" s="112">
        <v>73</v>
      </c>
      <c r="X58" s="112">
        <v>82</v>
      </c>
      <c r="Y58" s="112">
        <v>93</v>
      </c>
      <c r="Z58" s="112">
        <v>130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39</v>
      </c>
      <c r="W59" s="112">
        <v>44</v>
      </c>
      <c r="X59" s="112">
        <v>37</v>
      </c>
      <c r="Y59" s="112">
        <v>32</v>
      </c>
      <c r="Z59" s="112">
        <v>29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18</v>
      </c>
      <c r="W60" s="112">
        <v>15</v>
      </c>
      <c r="X60" s="112">
        <v>23</v>
      </c>
      <c r="Y60" s="112">
        <v>22</v>
      </c>
      <c r="Z60" s="112">
        <v>25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13723</v>
      </c>
      <c r="W61" s="112">
        <v>14005</v>
      </c>
      <c r="X61" s="112">
        <v>14393</v>
      </c>
      <c r="Y61" s="112">
        <v>15290</v>
      </c>
      <c r="Z61" s="112">
        <v>16602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18</v>
      </c>
      <c r="W63" s="112">
        <v>24</v>
      </c>
      <c r="X63" s="112">
        <v>27</v>
      </c>
      <c r="Y63" s="112">
        <v>23</v>
      </c>
      <c r="Z63" s="112">
        <v>35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356</v>
      </c>
      <c r="W64" s="112">
        <v>319</v>
      </c>
      <c r="X64" s="112">
        <v>331</v>
      </c>
      <c r="Y64" s="112">
        <v>405</v>
      </c>
      <c r="Z64" s="112">
        <v>518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Kingborough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883</v>
      </c>
      <c r="W65" s="112">
        <v>907</v>
      </c>
      <c r="X65" s="112">
        <v>827</v>
      </c>
      <c r="Y65" s="112">
        <v>932</v>
      </c>
      <c r="Z65" s="112">
        <v>1042</v>
      </c>
    </row>
    <row r="66" spans="1:26" x14ac:dyDescent="0.25">
      <c r="S66" s="115" t="s">
        <v>39</v>
      </c>
      <c r="T66" s="115"/>
      <c r="U66" s="112"/>
      <c r="V66" s="112">
        <v>1142</v>
      </c>
      <c r="W66" s="112">
        <v>1230</v>
      </c>
      <c r="X66" s="112">
        <v>1153</v>
      </c>
      <c r="Y66" s="112">
        <v>1290</v>
      </c>
      <c r="Z66" s="112">
        <v>1452</v>
      </c>
    </row>
    <row r="67" spans="1:26" x14ac:dyDescent="0.25">
      <c r="S67" s="115" t="s">
        <v>40</v>
      </c>
      <c r="T67" s="115"/>
      <c r="U67" s="112"/>
      <c r="V67" s="112">
        <v>1351</v>
      </c>
      <c r="W67" s="112">
        <v>1509</v>
      </c>
      <c r="X67" s="112">
        <v>1628</v>
      </c>
      <c r="Y67" s="112">
        <v>1794</v>
      </c>
      <c r="Z67" s="112">
        <v>1927</v>
      </c>
    </row>
    <row r="68" spans="1:26" x14ac:dyDescent="0.25">
      <c r="S68" s="115" t="s">
        <v>41</v>
      </c>
      <c r="T68" s="115"/>
      <c r="U68" s="112"/>
      <c r="V68" s="112">
        <v>1522</v>
      </c>
      <c r="W68" s="112">
        <v>1562</v>
      </c>
      <c r="X68" s="112">
        <v>1622</v>
      </c>
      <c r="Y68" s="112">
        <v>1830</v>
      </c>
      <c r="Z68" s="112">
        <v>1997</v>
      </c>
    </row>
    <row r="69" spans="1:26" x14ac:dyDescent="0.25">
      <c r="S69" s="115" t="s">
        <v>42</v>
      </c>
      <c r="T69" s="115"/>
      <c r="U69" s="112"/>
      <c r="V69" s="112">
        <v>1465</v>
      </c>
      <c r="W69" s="112">
        <v>1501</v>
      </c>
      <c r="X69" s="112">
        <v>1631</v>
      </c>
      <c r="Y69" s="112">
        <v>1782</v>
      </c>
      <c r="Z69" s="112">
        <v>1973</v>
      </c>
    </row>
    <row r="70" spans="1:26" x14ac:dyDescent="0.25">
      <c r="S70" s="115" t="s">
        <v>43</v>
      </c>
      <c r="T70" s="115"/>
      <c r="U70" s="112"/>
      <c r="V70" s="112">
        <v>1601</v>
      </c>
      <c r="W70" s="112">
        <v>1542</v>
      </c>
      <c r="X70" s="112">
        <v>1533</v>
      </c>
      <c r="Y70" s="112">
        <v>1601</v>
      </c>
      <c r="Z70" s="112">
        <v>1855</v>
      </c>
    </row>
    <row r="71" spans="1:26" x14ac:dyDescent="0.25">
      <c r="S71" s="115" t="s">
        <v>44</v>
      </c>
      <c r="T71" s="115"/>
      <c r="U71" s="112"/>
      <c r="V71" s="112">
        <v>1676</v>
      </c>
      <c r="W71" s="112">
        <v>1734</v>
      </c>
      <c r="X71" s="112">
        <v>1682</v>
      </c>
      <c r="Y71" s="112">
        <v>1700</v>
      </c>
      <c r="Z71" s="112">
        <v>1773</v>
      </c>
    </row>
    <row r="72" spans="1:26" x14ac:dyDescent="0.25">
      <c r="S72" s="115" t="s">
        <v>45</v>
      </c>
      <c r="T72" s="115"/>
      <c r="U72" s="112"/>
      <c r="V72" s="112">
        <v>1414</v>
      </c>
      <c r="W72" s="112">
        <v>1453</v>
      </c>
      <c r="X72" s="112">
        <v>1528</v>
      </c>
      <c r="Y72" s="112">
        <v>1541</v>
      </c>
      <c r="Z72" s="112">
        <v>1712</v>
      </c>
    </row>
    <row r="73" spans="1:26" x14ac:dyDescent="0.25">
      <c r="S73" s="115" t="s">
        <v>46</v>
      </c>
      <c r="T73" s="115"/>
      <c r="U73" s="112"/>
      <c r="V73" s="112">
        <v>1425</v>
      </c>
      <c r="W73" s="112">
        <v>1428</v>
      </c>
      <c r="X73" s="112">
        <v>1330</v>
      </c>
      <c r="Y73" s="112">
        <v>1339</v>
      </c>
      <c r="Z73" s="112">
        <v>1418</v>
      </c>
    </row>
    <row r="74" spans="1:26" x14ac:dyDescent="0.25">
      <c r="S74" s="115" t="s">
        <v>47</v>
      </c>
      <c r="T74" s="115"/>
      <c r="U74" s="112"/>
      <c r="V74" s="112">
        <v>1019</v>
      </c>
      <c r="W74" s="112">
        <v>1048</v>
      </c>
      <c r="X74" s="112">
        <v>1040</v>
      </c>
      <c r="Y74" s="112">
        <v>1090</v>
      </c>
      <c r="Z74" s="112">
        <v>1164</v>
      </c>
    </row>
    <row r="75" spans="1:26" x14ac:dyDescent="0.25">
      <c r="S75" s="115" t="s">
        <v>48</v>
      </c>
      <c r="T75" s="115"/>
      <c r="U75" s="112"/>
      <c r="V75" s="112">
        <v>458</v>
      </c>
      <c r="W75" s="112">
        <v>491</v>
      </c>
      <c r="X75" s="112">
        <v>529</v>
      </c>
      <c r="Y75" s="112">
        <v>568</v>
      </c>
      <c r="Z75" s="112">
        <v>623</v>
      </c>
    </row>
    <row r="76" spans="1:26" x14ac:dyDescent="0.25">
      <c r="S76" s="115" t="s">
        <v>49</v>
      </c>
      <c r="T76" s="115"/>
      <c r="U76" s="112"/>
      <c r="V76" s="112">
        <v>171</v>
      </c>
      <c r="W76" s="112">
        <v>176</v>
      </c>
      <c r="X76" s="112">
        <v>161</v>
      </c>
      <c r="Y76" s="112">
        <v>192</v>
      </c>
      <c r="Z76" s="112">
        <v>216</v>
      </c>
    </row>
    <row r="77" spans="1:26" x14ac:dyDescent="0.25">
      <c r="S77" s="115" t="s">
        <v>50</v>
      </c>
      <c r="T77" s="115"/>
      <c r="U77" s="112"/>
      <c r="V77" s="112">
        <v>66</v>
      </c>
      <c r="W77" s="112">
        <v>69</v>
      </c>
      <c r="X77" s="112">
        <v>66</v>
      </c>
      <c r="Y77" s="112">
        <v>69</v>
      </c>
      <c r="Z77" s="112">
        <v>72</v>
      </c>
    </row>
    <row r="78" spans="1:26" x14ac:dyDescent="0.25">
      <c r="S78" s="115" t="s">
        <v>51</v>
      </c>
      <c r="T78" s="115"/>
      <c r="U78" s="112"/>
      <c r="V78" s="112">
        <v>25</v>
      </c>
      <c r="W78" s="112">
        <v>26</v>
      </c>
      <c r="X78" s="112">
        <v>30</v>
      </c>
      <c r="Y78" s="112">
        <v>29</v>
      </c>
      <c r="Z78" s="112">
        <v>32</v>
      </c>
    </row>
    <row r="79" spans="1:26" x14ac:dyDescent="0.25">
      <c r="S79" s="115" t="s">
        <v>52</v>
      </c>
      <c r="T79" s="115"/>
      <c r="U79" s="112"/>
      <c r="V79" s="112">
        <v>44</v>
      </c>
      <c r="W79" s="112">
        <v>33</v>
      </c>
      <c r="X79" s="112">
        <v>41</v>
      </c>
      <c r="Y79" s="112">
        <v>29</v>
      </c>
      <c r="Z79" s="112">
        <v>23</v>
      </c>
    </row>
    <row r="80" spans="1:26" x14ac:dyDescent="0.25">
      <c r="S80" s="118" t="s">
        <v>53</v>
      </c>
      <c r="T80" s="118"/>
      <c r="U80" s="112"/>
      <c r="V80" s="112">
        <v>14640</v>
      </c>
      <c r="W80" s="112">
        <v>15044</v>
      </c>
      <c r="X80" s="112">
        <v>15151</v>
      </c>
      <c r="Y80" s="112">
        <v>16214</v>
      </c>
      <c r="Z80" s="112">
        <v>17822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Kingborough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1244</v>
      </c>
      <c r="W83" s="112">
        <v>1292</v>
      </c>
      <c r="X83" s="112">
        <v>1360</v>
      </c>
      <c r="Y83" s="112">
        <v>1397</v>
      </c>
      <c r="Z83" s="112">
        <v>1409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1976</v>
      </c>
      <c r="W84" s="112">
        <v>2048</v>
      </c>
      <c r="X84" s="112">
        <v>2118</v>
      </c>
      <c r="Y84" s="112">
        <v>2178</v>
      </c>
      <c r="Z84" s="112">
        <v>2262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1634</v>
      </c>
      <c r="W85" s="112">
        <v>1657</v>
      </c>
      <c r="X85" s="112">
        <v>1749</v>
      </c>
      <c r="Y85" s="112">
        <v>1789</v>
      </c>
      <c r="Z85" s="112">
        <v>1922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34,461</v>
      </c>
      <c r="D86" s="94">
        <f t="shared" ref="D86:D91" si="4">AD4</f>
        <v>9.2785793562708108E-2</v>
      </c>
      <c r="E86" s="95">
        <f t="shared" ref="E86:E91" si="5">AD4</f>
        <v>9.2785793562708108E-2</v>
      </c>
      <c r="F86" s="94">
        <f t="shared" ref="F86:F91" si="6">AF4</f>
        <v>0.21491274457958753</v>
      </c>
      <c r="G86" s="95">
        <f t="shared" ref="G86:G91" si="7">AF4</f>
        <v>0.21491274457958753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715</v>
      </c>
      <c r="W86" s="112">
        <v>757</v>
      </c>
      <c r="X86" s="112">
        <v>767</v>
      </c>
      <c r="Y86" s="112">
        <v>796</v>
      </c>
      <c r="Z86" s="112">
        <v>842</v>
      </c>
    </row>
    <row r="87" spans="1:30" ht="15" customHeight="1" x14ac:dyDescent="0.25">
      <c r="A87" s="96" t="s">
        <v>4</v>
      </c>
      <c r="B87" s="49"/>
      <c r="C87" s="97" t="str">
        <f t="shared" si="3"/>
        <v>16,605</v>
      </c>
      <c r="D87" s="94">
        <f t="shared" si="4"/>
        <v>8.6003924133420506E-2</v>
      </c>
      <c r="E87" s="95">
        <f t="shared" si="5"/>
        <v>8.6003924133420506E-2</v>
      </c>
      <c r="F87" s="94">
        <f t="shared" si="6"/>
        <v>0.20974792364855022</v>
      </c>
      <c r="G87" s="95">
        <f t="shared" si="7"/>
        <v>0.20974792364855022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626</v>
      </c>
      <c r="W87" s="112">
        <v>625</v>
      </c>
      <c r="X87" s="112">
        <v>613</v>
      </c>
      <c r="Y87" s="112">
        <v>619</v>
      </c>
      <c r="Z87" s="112">
        <v>671</v>
      </c>
    </row>
    <row r="88" spans="1:30" ht="15" customHeight="1" x14ac:dyDescent="0.25">
      <c r="A88" s="96" t="s">
        <v>5</v>
      </c>
      <c r="B88" s="49"/>
      <c r="C88" s="97" t="str">
        <f t="shared" si="3"/>
        <v>17,824</v>
      </c>
      <c r="D88" s="94">
        <f t="shared" si="4"/>
        <v>9.9296903910200962E-2</v>
      </c>
      <c r="E88" s="95">
        <f t="shared" si="5"/>
        <v>9.9296903910200962E-2</v>
      </c>
      <c r="F88" s="94">
        <f t="shared" si="6"/>
        <v>0.21732003824614132</v>
      </c>
      <c r="G88" s="95">
        <f t="shared" si="7"/>
        <v>0.21732003824614132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523</v>
      </c>
      <c r="W88" s="112">
        <v>549</v>
      </c>
      <c r="X88" s="112">
        <v>574</v>
      </c>
      <c r="Y88" s="112">
        <v>611</v>
      </c>
      <c r="Z88" s="112">
        <v>623</v>
      </c>
    </row>
    <row r="89" spans="1:30" ht="15" customHeight="1" x14ac:dyDescent="0.25">
      <c r="A89" s="49" t="s">
        <v>6</v>
      </c>
      <c r="B89" s="49"/>
      <c r="C89" s="97" t="str">
        <f t="shared" si="3"/>
        <v>23,117</v>
      </c>
      <c r="D89" s="94">
        <f t="shared" si="4"/>
        <v>3.6962275153635593E-2</v>
      </c>
      <c r="E89" s="95">
        <f t="shared" si="5"/>
        <v>3.6962275153635593E-2</v>
      </c>
      <c r="F89" s="94">
        <f t="shared" si="6"/>
        <v>0.12365722062897966</v>
      </c>
      <c r="G89" s="95">
        <f t="shared" si="7"/>
        <v>0.12365722062897966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462</v>
      </c>
      <c r="W89" s="112">
        <v>476</v>
      </c>
      <c r="X89" s="112">
        <v>460</v>
      </c>
      <c r="Y89" s="112">
        <v>463</v>
      </c>
      <c r="Z89" s="112">
        <v>488</v>
      </c>
    </row>
    <row r="90" spans="1:30" ht="15" customHeight="1" x14ac:dyDescent="0.25">
      <c r="A90" s="49" t="s">
        <v>96</v>
      </c>
      <c r="B90" s="49"/>
      <c r="C90" s="97" t="str">
        <f t="shared" si="3"/>
        <v>$44,437</v>
      </c>
      <c r="D90" s="94">
        <f t="shared" si="4"/>
        <v>-4.8150138851563717E-3</v>
      </c>
      <c r="E90" s="95">
        <f t="shared" si="5"/>
        <v>-4.8150138851563717E-3</v>
      </c>
      <c r="F90" s="94">
        <f t="shared" si="6"/>
        <v>7.4291654578860777E-2</v>
      </c>
      <c r="G90" s="95">
        <f t="shared" si="7"/>
        <v>7.4291654578860777E-2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895</v>
      </c>
      <c r="W90" s="112">
        <v>971</v>
      </c>
      <c r="X90" s="112">
        <v>1023</v>
      </c>
      <c r="Y90" s="112">
        <v>1123</v>
      </c>
      <c r="Z90" s="112">
        <v>1162</v>
      </c>
    </row>
    <row r="91" spans="1:30" ht="15" customHeight="1" x14ac:dyDescent="0.25">
      <c r="A91" s="49" t="s">
        <v>7</v>
      </c>
      <c r="B91" s="49"/>
      <c r="C91" s="97" t="str">
        <f t="shared" si="3"/>
        <v>$1,473.9 mil</v>
      </c>
      <c r="D91" s="94">
        <f t="shared" si="4"/>
        <v>7.0626759476595247E-2</v>
      </c>
      <c r="E91" s="95">
        <f t="shared" si="5"/>
        <v>7.0626759476595247E-2</v>
      </c>
      <c r="F91" s="94">
        <f t="shared" si="6"/>
        <v>0.28830574613714566</v>
      </c>
      <c r="G91" s="95">
        <f t="shared" si="7"/>
        <v>0.28830574613714566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10135</v>
      </c>
      <c r="W91" s="112">
        <v>10376</v>
      </c>
      <c r="X91" s="112">
        <v>10704</v>
      </c>
      <c r="Y91" s="112">
        <v>11003</v>
      </c>
      <c r="Z91" s="112">
        <v>11398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885</v>
      </c>
      <c r="W93" s="112">
        <v>899</v>
      </c>
      <c r="X93" s="112">
        <v>953</v>
      </c>
      <c r="Y93" s="112">
        <v>1020</v>
      </c>
      <c r="Z93" s="112">
        <v>1077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2677</v>
      </c>
      <c r="W94" s="112">
        <v>2801</v>
      </c>
      <c r="X94" s="112">
        <v>2918</v>
      </c>
      <c r="Y94" s="112">
        <v>3005</v>
      </c>
      <c r="Z94" s="112">
        <v>3151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328</v>
      </c>
      <c r="W95" s="112">
        <v>347</v>
      </c>
      <c r="X95" s="112">
        <v>369</v>
      </c>
      <c r="Y95" s="112">
        <v>404</v>
      </c>
      <c r="Z95" s="112">
        <v>434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1488</v>
      </c>
      <c r="W96" s="112">
        <v>1568</v>
      </c>
      <c r="X96" s="112">
        <v>1550</v>
      </c>
      <c r="Y96" s="112">
        <v>1658</v>
      </c>
      <c r="Z96" s="112">
        <v>1724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1942</v>
      </c>
      <c r="W97" s="112">
        <v>1946</v>
      </c>
      <c r="X97" s="112">
        <v>1972</v>
      </c>
      <c r="Y97" s="112">
        <v>1972</v>
      </c>
      <c r="Z97" s="112">
        <v>2043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961</v>
      </c>
      <c r="W98" s="112">
        <v>954</v>
      </c>
      <c r="X98" s="112">
        <v>972</v>
      </c>
      <c r="Y98" s="112">
        <v>970</v>
      </c>
      <c r="Z98" s="112">
        <v>998</v>
      </c>
    </row>
    <row r="99" spans="1:32" ht="15" customHeight="1" x14ac:dyDescent="0.25">
      <c r="S99" s="115" t="s">
        <v>143</v>
      </c>
      <c r="T99" s="115"/>
      <c r="U99" s="112"/>
      <c r="V99" s="112">
        <v>44</v>
      </c>
      <c r="W99" s="112">
        <v>47</v>
      </c>
      <c r="X99" s="112">
        <v>57</v>
      </c>
      <c r="Y99" s="112">
        <v>48</v>
      </c>
      <c r="Z99" s="112">
        <v>57</v>
      </c>
    </row>
    <row r="100" spans="1:32" ht="15" customHeight="1" x14ac:dyDescent="0.25">
      <c r="S100" s="115" t="s">
        <v>58</v>
      </c>
      <c r="T100" s="115"/>
      <c r="U100" s="112"/>
      <c r="V100" s="112">
        <v>439</v>
      </c>
      <c r="W100" s="112">
        <v>468</v>
      </c>
      <c r="X100" s="112">
        <v>483</v>
      </c>
      <c r="Y100" s="112">
        <v>526</v>
      </c>
      <c r="Z100" s="112">
        <v>561</v>
      </c>
    </row>
    <row r="101" spans="1:32" x14ac:dyDescent="0.25">
      <c r="A101" s="18"/>
      <c r="S101" s="118" t="s">
        <v>53</v>
      </c>
      <c r="T101" s="118"/>
      <c r="U101" s="112"/>
      <c r="V101" s="112">
        <v>10441</v>
      </c>
      <c r="W101" s="112">
        <v>10620</v>
      </c>
      <c r="X101" s="112">
        <v>10912</v>
      </c>
      <c r="Y101" s="112">
        <v>11271</v>
      </c>
      <c r="Z101" s="112">
        <v>11687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18860</v>
      </c>
      <c r="W104" s="112">
        <v>19417</v>
      </c>
      <c r="X104" s="112">
        <v>21094</v>
      </c>
      <c r="Y104" s="112">
        <v>21469</v>
      </c>
      <c r="Z104" s="112">
        <v>23714</v>
      </c>
      <c r="AB104" s="109" t="str">
        <f>TEXT(Z104,"###,###")</f>
        <v>23,714</v>
      </c>
      <c r="AD104" s="130">
        <f>Z104/($Z$4)*100</f>
        <v>68.814021647659672</v>
      </c>
      <c r="AF104" s="109"/>
    </row>
    <row r="105" spans="1:32" x14ac:dyDescent="0.25">
      <c r="S105" s="115" t="s">
        <v>17</v>
      </c>
      <c r="T105" s="115"/>
      <c r="U105" s="112"/>
      <c r="V105" s="112">
        <v>7161</v>
      </c>
      <c r="W105" s="112">
        <v>7458</v>
      </c>
      <c r="X105" s="112">
        <v>7457</v>
      </c>
      <c r="Y105" s="112">
        <v>7768</v>
      </c>
      <c r="Z105" s="112">
        <v>8521</v>
      </c>
      <c r="AB105" s="109" t="str">
        <f>TEXT(Z105,"###,###")</f>
        <v>8,521</v>
      </c>
      <c r="AD105" s="130">
        <f>Z105/($Z$4)*100</f>
        <v>24.726502423028933</v>
      </c>
      <c r="AF105" s="109"/>
    </row>
    <row r="106" spans="1:32" x14ac:dyDescent="0.25">
      <c r="S106" s="118" t="s">
        <v>53</v>
      </c>
      <c r="T106" s="118"/>
      <c r="U106" s="120"/>
      <c r="V106" s="120">
        <v>26021</v>
      </c>
      <c r="W106" s="120">
        <v>26875</v>
      </c>
      <c r="X106" s="120">
        <v>28551</v>
      </c>
      <c r="Y106" s="120">
        <v>29237</v>
      </c>
      <c r="Z106" s="120">
        <v>32235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4381</v>
      </c>
      <c r="W108" s="112">
        <v>4225</v>
      </c>
      <c r="X108" s="112">
        <v>4387</v>
      </c>
      <c r="Y108" s="112">
        <v>4562</v>
      </c>
      <c r="Z108" s="112">
        <v>4887</v>
      </c>
      <c r="AB108" s="109" t="str">
        <f>TEXT(Z108,"###,###")</f>
        <v>4,887</v>
      </c>
      <c r="AD108" s="130">
        <f>Z108/($Z$4)*100</f>
        <v>14.181248367720031</v>
      </c>
      <c r="AF108" s="109"/>
    </row>
    <row r="109" spans="1:32" x14ac:dyDescent="0.25">
      <c r="S109" s="115" t="s">
        <v>20</v>
      </c>
      <c r="T109" s="115"/>
      <c r="U109" s="112"/>
      <c r="V109" s="112">
        <v>3954</v>
      </c>
      <c r="W109" s="112">
        <v>3903</v>
      </c>
      <c r="X109" s="112">
        <v>4185</v>
      </c>
      <c r="Y109" s="112">
        <v>4871</v>
      </c>
      <c r="Z109" s="112">
        <v>5170</v>
      </c>
      <c r="AB109" s="109" t="str">
        <f>TEXT(Z109,"###,###")</f>
        <v>5,170</v>
      </c>
      <c r="AD109" s="130">
        <f>Z109/($Z$4)*100</f>
        <v>15.002466556397087</v>
      </c>
      <c r="AF109" s="109"/>
    </row>
    <row r="110" spans="1:32" x14ac:dyDescent="0.25">
      <c r="S110" s="115" t="s">
        <v>21</v>
      </c>
      <c r="T110" s="115"/>
      <c r="U110" s="112"/>
      <c r="V110" s="112">
        <v>6115</v>
      </c>
      <c r="W110" s="112">
        <v>6479</v>
      </c>
      <c r="X110" s="112">
        <v>6244</v>
      </c>
      <c r="Y110" s="112">
        <v>7225</v>
      </c>
      <c r="Z110" s="112">
        <v>7610</v>
      </c>
      <c r="AB110" s="109" t="str">
        <f>TEXT(Z110,"###,###")</f>
        <v>7,610</v>
      </c>
      <c r="AD110" s="130">
        <f>Z110/($Z$4)*100</f>
        <v>22.082934331563216</v>
      </c>
      <c r="AF110" s="109"/>
    </row>
    <row r="111" spans="1:32" x14ac:dyDescent="0.25">
      <c r="S111" s="115" t="s">
        <v>22</v>
      </c>
      <c r="T111" s="115"/>
      <c r="U111" s="112"/>
      <c r="V111" s="112">
        <v>11505</v>
      </c>
      <c r="W111" s="112">
        <v>12164</v>
      </c>
      <c r="X111" s="112">
        <v>12354</v>
      </c>
      <c r="Y111" s="112">
        <v>12579</v>
      </c>
      <c r="Z111" s="112">
        <v>14567</v>
      </c>
      <c r="AB111" s="109" t="str">
        <f>TEXT(Z111,"###,###")</f>
        <v>14,567</v>
      </c>
      <c r="AD111" s="130">
        <f>Z111/($Z$4)*100</f>
        <v>42.270972983952873</v>
      </c>
      <c r="AF111" s="109"/>
    </row>
    <row r="112" spans="1:32" x14ac:dyDescent="0.25">
      <c r="S112" s="118" t="s">
        <v>53</v>
      </c>
      <c r="T112" s="118"/>
      <c r="U112" s="112"/>
      <c r="V112" s="112">
        <v>28365</v>
      </c>
      <c r="W112" s="112">
        <v>29050</v>
      </c>
      <c r="X112" s="112">
        <v>29545</v>
      </c>
      <c r="Y112" s="112">
        <v>31535</v>
      </c>
      <c r="Z112" s="112">
        <v>34462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42.61</v>
      </c>
      <c r="W118" s="131">
        <v>42.44</v>
      </c>
      <c r="X118" s="131">
        <v>42.4</v>
      </c>
      <c r="Y118" s="131">
        <v>42.17</v>
      </c>
      <c r="Z118" s="131">
        <v>41.98</v>
      </c>
      <c r="AB118" s="109" t="str">
        <f>TEXT(Z118,"##.0")</f>
        <v>42.0</v>
      </c>
    </row>
    <row r="120" spans="19:32" x14ac:dyDescent="0.25">
      <c r="S120" s="101" t="s">
        <v>98</v>
      </c>
      <c r="T120" s="112"/>
      <c r="U120" s="112"/>
      <c r="V120" s="112">
        <v>17047</v>
      </c>
      <c r="W120" s="112">
        <v>17455</v>
      </c>
      <c r="X120" s="112">
        <v>17945</v>
      </c>
      <c r="Y120" s="112">
        <v>18429</v>
      </c>
      <c r="Z120" s="112">
        <v>19200</v>
      </c>
      <c r="AB120" s="109" t="str">
        <f>TEXT(Z120,"###,###")</f>
        <v>19,200</v>
      </c>
    </row>
    <row r="121" spans="19:32" x14ac:dyDescent="0.25">
      <c r="S121" s="101" t="s">
        <v>99</v>
      </c>
      <c r="T121" s="112"/>
      <c r="U121" s="112"/>
      <c r="V121" s="112">
        <v>1857</v>
      </c>
      <c r="W121" s="112">
        <v>1851</v>
      </c>
      <c r="X121" s="112">
        <v>1908</v>
      </c>
      <c r="Y121" s="112">
        <v>1925</v>
      </c>
      <c r="Z121" s="112">
        <v>1870</v>
      </c>
      <c r="AB121" s="109" t="str">
        <f>TEXT(Z121,"###,###")</f>
        <v>1,870</v>
      </c>
    </row>
    <row r="122" spans="19:32" x14ac:dyDescent="0.25">
      <c r="S122" s="101" t="s">
        <v>100</v>
      </c>
      <c r="T122" s="112"/>
      <c r="U122" s="112"/>
      <c r="V122" s="112">
        <v>1666</v>
      </c>
      <c r="W122" s="112">
        <v>1683</v>
      </c>
      <c r="X122" s="112">
        <v>1763</v>
      </c>
      <c r="Y122" s="112">
        <v>1932</v>
      </c>
      <c r="Z122" s="112">
        <v>2043</v>
      </c>
      <c r="AB122" s="109" t="str">
        <f>TEXT(Z122,"###,###")</f>
        <v>2,043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18713</v>
      </c>
      <c r="W124" s="112">
        <v>19138</v>
      </c>
      <c r="X124" s="112">
        <v>19708</v>
      </c>
      <c r="Y124" s="112">
        <v>20361</v>
      </c>
      <c r="Z124" s="112">
        <v>21243</v>
      </c>
      <c r="AB124" s="109" t="str">
        <f>TEXT(Z124,"###,###")</f>
        <v>21,243</v>
      </c>
      <c r="AD124" s="127">
        <f>Z124/$Z$7*100</f>
        <v>91.893411774884285</v>
      </c>
    </row>
    <row r="125" spans="19:32" x14ac:dyDescent="0.25">
      <c r="S125" s="101" t="s">
        <v>102</v>
      </c>
      <c r="T125" s="112"/>
      <c r="U125" s="112"/>
      <c r="V125" s="112">
        <v>3523</v>
      </c>
      <c r="W125" s="112">
        <v>3534</v>
      </c>
      <c r="X125" s="112">
        <v>3671</v>
      </c>
      <c r="Y125" s="112">
        <v>3857</v>
      </c>
      <c r="Z125" s="112">
        <v>3913</v>
      </c>
      <c r="AB125" s="109" t="str">
        <f>TEXT(Z125,"###,###")</f>
        <v>3,913</v>
      </c>
      <c r="AD125" s="127">
        <f>Z125/$Z$7*100</f>
        <v>16.92693688627417</v>
      </c>
    </row>
    <row r="127" spans="19:32" x14ac:dyDescent="0.25">
      <c r="S127" s="101" t="s">
        <v>103</v>
      </c>
      <c r="T127" s="112"/>
      <c r="U127" s="112"/>
      <c r="V127" s="112">
        <v>10132</v>
      </c>
      <c r="W127" s="112">
        <v>10372</v>
      </c>
      <c r="X127" s="112">
        <v>10707</v>
      </c>
      <c r="Y127" s="112">
        <v>10999</v>
      </c>
      <c r="Z127" s="112">
        <v>11399</v>
      </c>
      <c r="AB127" s="109" t="str">
        <f>TEXT(Z127,"###,###")</f>
        <v>11,399</v>
      </c>
      <c r="AD127" s="127">
        <f>Z127/$Z$7*100</f>
        <v>49.310031578492023</v>
      </c>
    </row>
    <row r="128" spans="19:32" x14ac:dyDescent="0.25">
      <c r="S128" s="101" t="s">
        <v>104</v>
      </c>
      <c r="T128" s="112"/>
      <c r="U128" s="112"/>
      <c r="V128" s="112">
        <v>10440</v>
      </c>
      <c r="W128" s="112">
        <v>10614</v>
      </c>
      <c r="X128" s="112">
        <v>10911</v>
      </c>
      <c r="Y128" s="112">
        <v>11271</v>
      </c>
      <c r="Z128" s="112">
        <v>11690</v>
      </c>
      <c r="AB128" s="109" t="str">
        <f>TEXT(Z128,"###,###")</f>
        <v>11,690</v>
      </c>
      <c r="AD128" s="127">
        <f>Z128/$Z$7*100</f>
        <v>50.568845438421938</v>
      </c>
    </row>
    <row r="130" spans="19:20" x14ac:dyDescent="0.25">
      <c r="S130" s="101" t="s">
        <v>180</v>
      </c>
      <c r="T130" s="127">
        <v>83.055759830427817</v>
      </c>
    </row>
    <row r="131" spans="19:20" x14ac:dyDescent="0.25">
      <c r="S131" s="101" t="s">
        <v>181</v>
      </c>
      <c r="T131" s="127">
        <v>8.0892849418177093</v>
      </c>
    </row>
    <row r="132" spans="19:20" x14ac:dyDescent="0.25">
      <c r="S132" s="101" t="s">
        <v>182</v>
      </c>
      <c r="T132" s="127">
        <v>8.8376519444564607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B956972-7913-491B-AA88-1F6974F0B31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B25E848F-668A-4497-ACEE-F8D94F858FA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80CE3A28-45F3-4EDF-87B1-8E09B080D36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3C3A25EF-0CDD-4311-A7BA-918ADF93318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A9D6-6BC3-4F5E-98B6-7BA862E02ED2}">
  <sheetPr codeName="Sheet84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106</v>
      </c>
      <c r="T1" s="99"/>
      <c r="U1" s="99"/>
      <c r="V1" s="99"/>
      <c r="W1" s="99"/>
      <c r="X1" s="99"/>
      <c r="Y1" s="100" t="s">
        <v>126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106</v>
      </c>
      <c r="Y3" s="105" t="s">
        <v>126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12.20 Latrobe,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8479</v>
      </c>
      <c r="W4" s="108">
        <v>8570</v>
      </c>
      <c r="X4" s="108">
        <v>8867</v>
      </c>
      <c r="Y4" s="108">
        <v>9504</v>
      </c>
      <c r="Z4" s="108">
        <v>9981</v>
      </c>
      <c r="AB4" s="109" t="str">
        <f>TEXT(Z4,"###,###")</f>
        <v>9,981</v>
      </c>
      <c r="AD4" s="110">
        <f>Z4/Y4-1</f>
        <v>5.0189393939394034E-2</v>
      </c>
      <c r="AF4" s="110">
        <f>Z4/V4-1</f>
        <v>0.17714353107677794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4385</v>
      </c>
      <c r="W5" s="108">
        <v>4337</v>
      </c>
      <c r="X5" s="108">
        <v>4493</v>
      </c>
      <c r="Y5" s="108">
        <v>4745</v>
      </c>
      <c r="Z5" s="108">
        <v>5019</v>
      </c>
      <c r="AB5" s="109" t="str">
        <f>TEXT(Z5,"###,###")</f>
        <v>5,019</v>
      </c>
      <c r="AD5" s="110">
        <f t="shared" ref="AD5:AD9" si="0">Z5/Y5-1</f>
        <v>5.7744994731296018E-2</v>
      </c>
      <c r="AF5" s="110">
        <f t="shared" ref="AF5:AF9" si="1">Z5/V5-1</f>
        <v>0.14458380843785634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4092</v>
      </c>
      <c r="W6" s="108">
        <v>4227</v>
      </c>
      <c r="X6" s="108">
        <v>4367</v>
      </c>
      <c r="Y6" s="108">
        <v>4755</v>
      </c>
      <c r="Z6" s="108">
        <v>4963</v>
      </c>
      <c r="AB6" s="109" t="str">
        <f>TEXT(Z6,"###,###")</f>
        <v>4,963</v>
      </c>
      <c r="AD6" s="110">
        <f t="shared" si="0"/>
        <v>4.3743427970557303E-2</v>
      </c>
      <c r="AF6" s="110">
        <f t="shared" si="1"/>
        <v>0.21285434995112418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6081</v>
      </c>
      <c r="W7" s="108">
        <v>6096</v>
      </c>
      <c r="X7" s="108">
        <v>6372</v>
      </c>
      <c r="Y7" s="108">
        <v>6558</v>
      </c>
      <c r="Z7" s="108">
        <v>6837</v>
      </c>
      <c r="AB7" s="109" t="str">
        <f>TEXT(Z7,"###,###")</f>
        <v>6,837</v>
      </c>
      <c r="AD7" s="110">
        <f t="shared" si="0"/>
        <v>4.254345837145479E-2</v>
      </c>
      <c r="AF7" s="110">
        <f t="shared" si="1"/>
        <v>0.12432165762210157</v>
      </c>
    </row>
    <row r="8" spans="1:32" ht="17.25" customHeight="1" x14ac:dyDescent="0.25">
      <c r="A8" s="62" t="s">
        <v>12</v>
      </c>
      <c r="B8" s="63"/>
      <c r="C8" s="29"/>
      <c r="D8" s="64" t="str">
        <f>AB4</f>
        <v>9,981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6,837</v>
      </c>
      <c r="P8" s="65"/>
      <c r="S8" s="107" t="s">
        <v>83</v>
      </c>
      <c r="T8" s="108"/>
      <c r="U8" s="108"/>
      <c r="V8" s="108">
        <v>40236.5</v>
      </c>
      <c r="W8" s="108">
        <v>41879.78</v>
      </c>
      <c r="X8" s="108">
        <v>42221.33</v>
      </c>
      <c r="Y8" s="108">
        <v>43811.23</v>
      </c>
      <c r="Z8" s="108">
        <v>43601.74</v>
      </c>
      <c r="AB8" s="109" t="str">
        <f>TEXT(Z8,"$###,###")</f>
        <v>$43,602</v>
      </c>
      <c r="AD8" s="110">
        <f t="shared" si="0"/>
        <v>-4.7816507320156409E-3</v>
      </c>
      <c r="AF8" s="110">
        <f t="shared" si="1"/>
        <v>8.3636499198488812E-2</v>
      </c>
    </row>
    <row r="9" spans="1:32" x14ac:dyDescent="0.25">
      <c r="A9" s="30" t="s">
        <v>14</v>
      </c>
      <c r="B9" s="69"/>
      <c r="C9" s="70"/>
      <c r="D9" s="71">
        <f>AD104</f>
        <v>74.772066927161603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51.777095217200532</v>
      </c>
      <c r="P9" s="72" t="s">
        <v>84</v>
      </c>
      <c r="S9" s="107" t="s">
        <v>7</v>
      </c>
      <c r="T9" s="108"/>
      <c r="U9" s="108"/>
      <c r="V9" s="108">
        <v>307552366</v>
      </c>
      <c r="W9" s="108">
        <v>319310395</v>
      </c>
      <c r="X9" s="108">
        <v>341097296</v>
      </c>
      <c r="Y9" s="108">
        <v>371463989</v>
      </c>
      <c r="Z9" s="108">
        <v>393757884</v>
      </c>
      <c r="AB9" s="109" t="str">
        <f>TEXT(Z9/1000000,"$#,###.0")&amp;" mil"</f>
        <v>$393.8 mil</v>
      </c>
      <c r="AD9" s="110">
        <f t="shared" si="0"/>
        <v>6.0016302145508904E-2</v>
      </c>
      <c r="AF9" s="110">
        <f t="shared" si="1"/>
        <v>0.28029541479775189</v>
      </c>
    </row>
    <row r="10" spans="1:32" x14ac:dyDescent="0.25">
      <c r="A10" s="30" t="s">
        <v>17</v>
      </c>
      <c r="B10" s="69"/>
      <c r="C10" s="70"/>
      <c r="D10" s="71">
        <f>AD105</f>
        <v>17.26279931870554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48.179025888547613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83.896445809565606</v>
      </c>
      <c r="P11" s="72" t="s">
        <v>84</v>
      </c>
      <c r="S11" s="107" t="s">
        <v>29</v>
      </c>
      <c r="T11" s="112"/>
      <c r="U11" s="112"/>
      <c r="V11" s="112">
        <v>7403</v>
      </c>
      <c r="W11" s="112">
        <v>7560</v>
      </c>
      <c r="X11" s="112">
        <v>7785</v>
      </c>
      <c r="Y11" s="112">
        <v>8393</v>
      </c>
      <c r="Z11" s="112">
        <v>8881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8.1907269270147722</v>
      </c>
      <c r="P12" s="72" t="s">
        <v>84</v>
      </c>
      <c r="S12" s="107" t="s">
        <v>30</v>
      </c>
      <c r="T12" s="112"/>
      <c r="U12" s="112"/>
      <c r="V12" s="112">
        <v>1077</v>
      </c>
      <c r="W12" s="112">
        <v>1011</v>
      </c>
      <c r="X12" s="112">
        <v>1079</v>
      </c>
      <c r="Y12" s="112">
        <v>1111</v>
      </c>
      <c r="Z12" s="112">
        <v>1101</v>
      </c>
    </row>
    <row r="13" spans="1:32" ht="15" customHeight="1" x14ac:dyDescent="0.25">
      <c r="A13" s="30" t="s">
        <v>19</v>
      </c>
      <c r="B13" s="70"/>
      <c r="C13" s="70"/>
      <c r="D13" s="71">
        <f>AD108</f>
        <v>12.293357379020138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7.9567061576714933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14.888287746718765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43.2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25.979360785492432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18.877028805380906</v>
      </c>
      <c r="P15" s="72" t="s">
        <v>84</v>
      </c>
      <c r="S15" s="115" t="s">
        <v>60</v>
      </c>
      <c r="T15" s="115"/>
      <c r="U15" s="116"/>
      <c r="V15" s="116">
        <v>750</v>
      </c>
      <c r="W15" s="116">
        <v>689</v>
      </c>
      <c r="X15" s="116">
        <v>737</v>
      </c>
      <c r="Y15" s="112">
        <v>769</v>
      </c>
      <c r="Z15" s="112">
        <v>649</v>
      </c>
      <c r="AB15" s="117">
        <f t="shared" ref="AB15:AB34" si="2">IF(Z15="np",0,Z15/$Z$34)</f>
        <v>6.5017030655179317E-2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38.903917443141971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81.122971194619097</v>
      </c>
      <c r="P16" s="37" t="s">
        <v>84</v>
      </c>
      <c r="S16" s="115" t="s">
        <v>61</v>
      </c>
      <c r="T16" s="115"/>
      <c r="U16" s="116"/>
      <c r="V16" s="116">
        <v>146</v>
      </c>
      <c r="W16" s="116">
        <v>158</v>
      </c>
      <c r="X16" s="116">
        <v>141</v>
      </c>
      <c r="Y16" s="112">
        <v>157</v>
      </c>
      <c r="Z16" s="112">
        <v>172</v>
      </c>
      <c r="AB16" s="117">
        <f t="shared" si="2"/>
        <v>1.7231015828491285E-2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602</v>
      </c>
      <c r="W17" s="116">
        <v>540</v>
      </c>
      <c r="X17" s="116">
        <v>599</v>
      </c>
      <c r="Y17" s="112">
        <v>682</v>
      </c>
      <c r="Z17" s="112">
        <v>688</v>
      </c>
      <c r="AB17" s="117">
        <f t="shared" si="2"/>
        <v>6.8924063313965139E-2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79</v>
      </c>
      <c r="W18" s="116">
        <v>85</v>
      </c>
      <c r="X18" s="116">
        <v>72</v>
      </c>
      <c r="Y18" s="112">
        <v>80</v>
      </c>
      <c r="Z18" s="112">
        <v>80</v>
      </c>
      <c r="AB18" s="117">
        <f t="shared" si="2"/>
        <v>8.0144259667401328E-3</v>
      </c>
    </row>
    <row r="19" spans="1:28" x14ac:dyDescent="0.25">
      <c r="A19" s="61" t="str">
        <f>$S$1&amp;" ("&amp;$V$2&amp;" to "&amp;$Z$2&amp;")"</f>
        <v>Latrobe (2017-18 to 2021-22)</v>
      </c>
      <c r="B19" s="61"/>
      <c r="C19" s="61"/>
      <c r="D19" s="61"/>
      <c r="E19" s="61"/>
      <c r="F19" s="61"/>
      <c r="G19" s="61" t="str">
        <f>$S$1&amp;" ("&amp;$V$2&amp;" to "&amp;$Z$2&amp;")"</f>
        <v>Latrobe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623</v>
      </c>
      <c r="W19" s="116">
        <v>700</v>
      </c>
      <c r="X19" s="116">
        <v>709</v>
      </c>
      <c r="Y19" s="112">
        <v>769</v>
      </c>
      <c r="Z19" s="112">
        <v>826</v>
      </c>
      <c r="AB19" s="117">
        <f t="shared" si="2"/>
        <v>8.2748948106591863E-2</v>
      </c>
    </row>
    <row r="20" spans="1:28" x14ac:dyDescent="0.25">
      <c r="S20" s="115" t="s">
        <v>65</v>
      </c>
      <c r="T20" s="115"/>
      <c r="U20" s="116"/>
      <c r="V20" s="116">
        <v>272</v>
      </c>
      <c r="W20" s="116">
        <v>278</v>
      </c>
      <c r="X20" s="116">
        <v>300</v>
      </c>
      <c r="Y20" s="112">
        <v>322</v>
      </c>
      <c r="Z20" s="112">
        <v>271</v>
      </c>
      <c r="AB20" s="117">
        <f t="shared" si="2"/>
        <v>2.7148867962332197E-2</v>
      </c>
    </row>
    <row r="21" spans="1:28" x14ac:dyDescent="0.25">
      <c r="S21" s="115" t="s">
        <v>66</v>
      </c>
      <c r="T21" s="115"/>
      <c r="U21" s="116"/>
      <c r="V21" s="116">
        <v>696</v>
      </c>
      <c r="W21" s="116">
        <v>795</v>
      </c>
      <c r="X21" s="116">
        <v>841</v>
      </c>
      <c r="Y21" s="112">
        <v>852</v>
      </c>
      <c r="Z21" s="112">
        <v>872</v>
      </c>
      <c r="AB21" s="117">
        <f t="shared" si="2"/>
        <v>8.7357243037467447E-2</v>
      </c>
    </row>
    <row r="22" spans="1:28" x14ac:dyDescent="0.25">
      <c r="S22" s="115" t="s">
        <v>67</v>
      </c>
      <c r="T22" s="115"/>
      <c r="U22" s="116"/>
      <c r="V22" s="116">
        <v>434</v>
      </c>
      <c r="W22" s="116">
        <v>495</v>
      </c>
      <c r="X22" s="116">
        <v>531</v>
      </c>
      <c r="Y22" s="112">
        <v>587</v>
      </c>
      <c r="Z22" s="112">
        <v>598</v>
      </c>
      <c r="AB22" s="117">
        <f t="shared" si="2"/>
        <v>5.9907834101382486E-2</v>
      </c>
    </row>
    <row r="23" spans="1:28" x14ac:dyDescent="0.25">
      <c r="S23" s="115" t="s">
        <v>68</v>
      </c>
      <c r="T23" s="115"/>
      <c r="U23" s="116"/>
      <c r="V23" s="116">
        <v>491</v>
      </c>
      <c r="W23" s="116">
        <v>489</v>
      </c>
      <c r="X23" s="116">
        <v>512</v>
      </c>
      <c r="Y23" s="112">
        <v>553</v>
      </c>
      <c r="Z23" s="112">
        <v>559</v>
      </c>
      <c r="AB23" s="117">
        <f t="shared" si="2"/>
        <v>5.6000801442596677E-2</v>
      </c>
    </row>
    <row r="24" spans="1:28" x14ac:dyDescent="0.25">
      <c r="S24" s="115" t="s">
        <v>69</v>
      </c>
      <c r="T24" s="115"/>
      <c r="U24" s="116"/>
      <c r="V24" s="116">
        <v>27</v>
      </c>
      <c r="W24" s="116">
        <v>31</v>
      </c>
      <c r="X24" s="116">
        <v>36</v>
      </c>
      <c r="Y24" s="112">
        <v>52</v>
      </c>
      <c r="Z24" s="112">
        <v>67</v>
      </c>
      <c r="AB24" s="117">
        <f t="shared" si="2"/>
        <v>6.7120817471448607E-3</v>
      </c>
    </row>
    <row r="25" spans="1:28" x14ac:dyDescent="0.25">
      <c r="S25" s="115" t="s">
        <v>70</v>
      </c>
      <c r="T25" s="115"/>
      <c r="U25" s="116"/>
      <c r="V25" s="116">
        <v>189</v>
      </c>
      <c r="W25" s="116">
        <v>191</v>
      </c>
      <c r="X25" s="116">
        <v>216</v>
      </c>
      <c r="Y25" s="112">
        <v>238</v>
      </c>
      <c r="Z25" s="112">
        <v>229</v>
      </c>
      <c r="AB25" s="117">
        <f t="shared" si="2"/>
        <v>2.2941294329793627E-2</v>
      </c>
    </row>
    <row r="26" spans="1:28" x14ac:dyDescent="0.25">
      <c r="S26" s="115" t="s">
        <v>71</v>
      </c>
      <c r="T26" s="115"/>
      <c r="U26" s="116"/>
      <c r="V26" s="116">
        <v>163</v>
      </c>
      <c r="W26" s="116">
        <v>98</v>
      </c>
      <c r="X26" s="116">
        <v>108</v>
      </c>
      <c r="Y26" s="112">
        <v>119</v>
      </c>
      <c r="Z26" s="112">
        <v>122</v>
      </c>
      <c r="AB26" s="117">
        <f t="shared" si="2"/>
        <v>1.2221999599278702E-2</v>
      </c>
    </row>
    <row r="27" spans="1:28" x14ac:dyDescent="0.25">
      <c r="S27" s="115" t="s">
        <v>72</v>
      </c>
      <c r="T27" s="115"/>
      <c r="U27" s="116"/>
      <c r="V27" s="116">
        <v>333</v>
      </c>
      <c r="W27" s="116">
        <v>308</v>
      </c>
      <c r="X27" s="116">
        <v>280</v>
      </c>
      <c r="Y27" s="112">
        <v>357</v>
      </c>
      <c r="Z27" s="112">
        <v>349</v>
      </c>
      <c r="AB27" s="117">
        <f t="shared" si="2"/>
        <v>3.4962933279903824E-2</v>
      </c>
    </row>
    <row r="28" spans="1:28" x14ac:dyDescent="0.25">
      <c r="S28" s="115" t="s">
        <v>73</v>
      </c>
      <c r="T28" s="115"/>
      <c r="U28" s="116"/>
      <c r="V28" s="116">
        <v>665</v>
      </c>
      <c r="W28" s="116">
        <v>663</v>
      </c>
      <c r="X28" s="116">
        <v>733</v>
      </c>
      <c r="Y28" s="112">
        <v>693</v>
      </c>
      <c r="Z28" s="112">
        <v>750</v>
      </c>
      <c r="AB28" s="117">
        <f t="shared" si="2"/>
        <v>7.513524343818874E-2</v>
      </c>
    </row>
    <row r="29" spans="1:28" x14ac:dyDescent="0.25">
      <c r="S29" s="115" t="s">
        <v>74</v>
      </c>
      <c r="T29" s="115"/>
      <c r="U29" s="116"/>
      <c r="V29" s="116">
        <v>282</v>
      </c>
      <c r="W29" s="116">
        <v>339</v>
      </c>
      <c r="X29" s="116">
        <v>285</v>
      </c>
      <c r="Y29" s="112">
        <v>322</v>
      </c>
      <c r="Z29" s="112">
        <v>424</v>
      </c>
      <c r="AB29" s="117">
        <f t="shared" si="2"/>
        <v>4.2476457623722701E-2</v>
      </c>
    </row>
    <row r="30" spans="1:28" x14ac:dyDescent="0.25">
      <c r="S30" s="115" t="s">
        <v>75</v>
      </c>
      <c r="T30" s="115"/>
      <c r="U30" s="116"/>
      <c r="V30" s="116">
        <v>587</v>
      </c>
      <c r="W30" s="116">
        <v>595</v>
      </c>
      <c r="X30" s="116">
        <v>582</v>
      </c>
      <c r="Y30" s="112">
        <v>598</v>
      </c>
      <c r="Z30" s="112">
        <v>837</v>
      </c>
      <c r="AB30" s="117">
        <f t="shared" si="2"/>
        <v>8.3850931677018639E-2</v>
      </c>
    </row>
    <row r="31" spans="1:28" x14ac:dyDescent="0.25">
      <c r="S31" s="115" t="s">
        <v>76</v>
      </c>
      <c r="T31" s="115"/>
      <c r="U31" s="116"/>
      <c r="V31" s="116">
        <v>921</v>
      </c>
      <c r="W31" s="116">
        <v>1034</v>
      </c>
      <c r="X31" s="116">
        <v>1151</v>
      </c>
      <c r="Y31" s="112">
        <v>1317</v>
      </c>
      <c r="Z31" s="112">
        <v>1441</v>
      </c>
      <c r="AB31" s="117">
        <f t="shared" si="2"/>
        <v>0.14435984772590663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135</v>
      </c>
      <c r="W32" s="116">
        <v>137</v>
      </c>
      <c r="X32" s="116">
        <v>153</v>
      </c>
      <c r="Y32" s="112">
        <v>167</v>
      </c>
      <c r="Z32" s="112">
        <v>181</v>
      </c>
      <c r="AB32" s="117">
        <f t="shared" si="2"/>
        <v>1.813263874974955E-2</v>
      </c>
    </row>
    <row r="33" spans="19:32" x14ac:dyDescent="0.25">
      <c r="S33" s="115" t="s">
        <v>78</v>
      </c>
      <c r="T33" s="115"/>
      <c r="U33" s="116"/>
      <c r="V33" s="116">
        <v>290</v>
      </c>
      <c r="W33" s="116">
        <v>312</v>
      </c>
      <c r="X33" s="116">
        <v>309</v>
      </c>
      <c r="Y33" s="112">
        <v>371</v>
      </c>
      <c r="Z33" s="112">
        <v>406</v>
      </c>
      <c r="AB33" s="117">
        <f t="shared" si="2"/>
        <v>4.067321178120617E-2</v>
      </c>
    </row>
    <row r="34" spans="19:32" x14ac:dyDescent="0.25">
      <c r="S34" s="118" t="s">
        <v>53</v>
      </c>
      <c r="T34" s="118"/>
      <c r="U34" s="119"/>
      <c r="V34" s="119">
        <v>8480</v>
      </c>
      <c r="W34" s="119">
        <v>8566</v>
      </c>
      <c r="X34" s="119">
        <v>8865</v>
      </c>
      <c r="Y34" s="120">
        <v>9504</v>
      </c>
      <c r="Z34" s="120">
        <v>9982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5152</v>
      </c>
      <c r="W37" s="112">
        <v>5094</v>
      </c>
      <c r="X37" s="112">
        <v>5314</v>
      </c>
      <c r="Y37" s="112">
        <v>5412</v>
      </c>
      <c r="Z37" s="112">
        <v>5548</v>
      </c>
      <c r="AB37" s="132">
        <f>Z37/Z40*100</f>
        <v>81.122971194619097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933</v>
      </c>
      <c r="W38" s="112">
        <v>1006</v>
      </c>
      <c r="X38" s="112">
        <v>1057</v>
      </c>
      <c r="Y38" s="112">
        <v>1147</v>
      </c>
      <c r="Z38" s="112">
        <v>1291</v>
      </c>
      <c r="AB38" s="132">
        <f>Z38/Z40*100</f>
        <v>18.877028805380906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6085</v>
      </c>
      <c r="W40" s="112">
        <v>6100</v>
      </c>
      <c r="X40" s="112">
        <v>6371</v>
      </c>
      <c r="Y40" s="112">
        <v>6559</v>
      </c>
      <c r="Z40" s="112">
        <v>6839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6</v>
      </c>
      <c r="X44" s="112">
        <v>7</v>
      </c>
      <c r="Y44" s="112">
        <v>10</v>
      </c>
      <c r="Z44" s="112">
        <v>10</v>
      </c>
    </row>
    <row r="45" spans="19:32" x14ac:dyDescent="0.25">
      <c r="S45" s="115" t="s">
        <v>37</v>
      </c>
      <c r="T45" s="115"/>
      <c r="U45" s="112"/>
      <c r="V45" s="112">
        <v>93</v>
      </c>
      <c r="W45" s="112">
        <v>104</v>
      </c>
      <c r="X45" s="112">
        <v>96</v>
      </c>
      <c r="Y45" s="112">
        <v>150</v>
      </c>
      <c r="Z45" s="112">
        <v>158</v>
      </c>
    </row>
    <row r="46" spans="19:32" x14ac:dyDescent="0.25">
      <c r="S46" s="115" t="s">
        <v>38</v>
      </c>
      <c r="T46" s="115"/>
      <c r="U46" s="112"/>
      <c r="V46" s="112">
        <v>242</v>
      </c>
      <c r="W46" s="112">
        <v>249</v>
      </c>
      <c r="X46" s="112">
        <v>240</v>
      </c>
      <c r="Y46" s="112">
        <v>292</v>
      </c>
      <c r="Z46" s="112">
        <v>283</v>
      </c>
    </row>
    <row r="47" spans="19:32" x14ac:dyDescent="0.25">
      <c r="S47" s="115" t="s">
        <v>39</v>
      </c>
      <c r="T47" s="115"/>
      <c r="U47" s="112"/>
      <c r="V47" s="112">
        <v>388</v>
      </c>
      <c r="W47" s="112">
        <v>350</v>
      </c>
      <c r="X47" s="112">
        <v>328</v>
      </c>
      <c r="Y47" s="112">
        <v>352</v>
      </c>
      <c r="Z47" s="112">
        <v>374</v>
      </c>
    </row>
    <row r="48" spans="19:32" x14ac:dyDescent="0.25">
      <c r="S48" s="115" t="s">
        <v>40</v>
      </c>
      <c r="T48" s="115"/>
      <c r="U48" s="112"/>
      <c r="V48" s="112">
        <v>547</v>
      </c>
      <c r="W48" s="112">
        <v>490</v>
      </c>
      <c r="X48" s="112">
        <v>501</v>
      </c>
      <c r="Y48" s="112">
        <v>513</v>
      </c>
      <c r="Z48" s="112">
        <v>564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409</v>
      </c>
      <c r="W49" s="112">
        <v>390</v>
      </c>
      <c r="X49" s="112">
        <v>474</v>
      </c>
      <c r="Y49" s="112">
        <v>458</v>
      </c>
      <c r="Z49" s="112">
        <v>529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Latrobe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341</v>
      </c>
      <c r="W50" s="112">
        <v>369</v>
      </c>
      <c r="X50" s="112">
        <v>382</v>
      </c>
      <c r="Y50" s="112">
        <v>444</v>
      </c>
      <c r="Z50" s="112">
        <v>509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409</v>
      </c>
      <c r="W51" s="112">
        <v>389</v>
      </c>
      <c r="X51" s="112">
        <v>355</v>
      </c>
      <c r="Y51" s="112">
        <v>370</v>
      </c>
      <c r="Z51" s="112">
        <v>383</v>
      </c>
    </row>
    <row r="52" spans="1:26" ht="15" customHeight="1" x14ac:dyDescent="0.25">
      <c r="S52" s="115" t="s">
        <v>44</v>
      </c>
      <c r="T52" s="115"/>
      <c r="U52" s="112"/>
      <c r="V52" s="112">
        <v>429</v>
      </c>
      <c r="W52" s="112">
        <v>454</v>
      </c>
      <c r="X52" s="112">
        <v>502</v>
      </c>
      <c r="Y52" s="112">
        <v>479</v>
      </c>
      <c r="Z52" s="112">
        <v>479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417</v>
      </c>
      <c r="W53" s="112">
        <v>396</v>
      </c>
      <c r="X53" s="112">
        <v>396</v>
      </c>
      <c r="Y53" s="112">
        <v>416</v>
      </c>
      <c r="Z53" s="112">
        <v>445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427</v>
      </c>
      <c r="W54" s="112">
        <v>460</v>
      </c>
      <c r="X54" s="112">
        <v>466</v>
      </c>
      <c r="Y54" s="112">
        <v>462</v>
      </c>
      <c r="Z54" s="112">
        <v>482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353</v>
      </c>
      <c r="W55" s="112">
        <v>329</v>
      </c>
      <c r="X55" s="112">
        <v>357</v>
      </c>
      <c r="Y55" s="112">
        <v>396</v>
      </c>
      <c r="Z55" s="112">
        <v>386</v>
      </c>
    </row>
    <row r="56" spans="1:26" ht="15" customHeight="1" x14ac:dyDescent="0.25">
      <c r="S56" s="115" t="s">
        <v>48</v>
      </c>
      <c r="T56" s="115"/>
      <c r="U56" s="112"/>
      <c r="V56" s="112">
        <v>171</v>
      </c>
      <c r="W56" s="112">
        <v>180</v>
      </c>
      <c r="X56" s="112">
        <v>218</v>
      </c>
      <c r="Y56" s="112">
        <v>241</v>
      </c>
      <c r="Z56" s="112">
        <v>240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95</v>
      </c>
      <c r="W57" s="112">
        <v>102</v>
      </c>
      <c r="X57" s="112">
        <v>97</v>
      </c>
      <c r="Y57" s="112">
        <v>103</v>
      </c>
      <c r="Z57" s="112">
        <v>120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46</v>
      </c>
      <c r="W58" s="112">
        <v>40</v>
      </c>
      <c r="X58" s="112">
        <v>47</v>
      </c>
      <c r="Y58" s="112">
        <v>39</v>
      </c>
      <c r="Z58" s="112">
        <v>46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12</v>
      </c>
      <c r="W59" s="112">
        <v>18</v>
      </c>
      <c r="X59" s="112">
        <v>15</v>
      </c>
      <c r="Y59" s="112">
        <v>15</v>
      </c>
      <c r="Z59" s="112">
        <v>22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11</v>
      </c>
      <c r="W60" s="112">
        <v>12</v>
      </c>
      <c r="X60" s="112">
        <v>10</v>
      </c>
      <c r="Y60" s="112">
        <v>5</v>
      </c>
      <c r="Z60" s="112">
        <v>7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4385</v>
      </c>
      <c r="W61" s="112">
        <v>4335</v>
      </c>
      <c r="X61" s="112">
        <v>4498</v>
      </c>
      <c r="Y61" s="112">
        <v>4745</v>
      </c>
      <c r="Z61" s="112">
        <v>5016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3</v>
      </c>
      <c r="W63" s="112">
        <v>9</v>
      </c>
      <c r="X63" s="112">
        <v>5</v>
      </c>
      <c r="Y63" s="112">
        <v>12</v>
      </c>
      <c r="Z63" s="112">
        <v>12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120</v>
      </c>
      <c r="W64" s="112">
        <v>136</v>
      </c>
      <c r="X64" s="112">
        <v>129</v>
      </c>
      <c r="Y64" s="112">
        <v>157</v>
      </c>
      <c r="Z64" s="112">
        <v>191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Latrobe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270</v>
      </c>
      <c r="W65" s="112">
        <v>294</v>
      </c>
      <c r="X65" s="112">
        <v>295</v>
      </c>
      <c r="Y65" s="112">
        <v>326</v>
      </c>
      <c r="Z65" s="112">
        <v>325</v>
      </c>
    </row>
    <row r="66" spans="1:26" x14ac:dyDescent="0.25">
      <c r="S66" s="115" t="s">
        <v>39</v>
      </c>
      <c r="T66" s="115"/>
      <c r="U66" s="112"/>
      <c r="V66" s="112">
        <v>369</v>
      </c>
      <c r="W66" s="112">
        <v>389</v>
      </c>
      <c r="X66" s="112">
        <v>359</v>
      </c>
      <c r="Y66" s="112">
        <v>407</v>
      </c>
      <c r="Z66" s="112">
        <v>406</v>
      </c>
    </row>
    <row r="67" spans="1:26" x14ac:dyDescent="0.25">
      <c r="S67" s="115" t="s">
        <v>40</v>
      </c>
      <c r="T67" s="115"/>
      <c r="U67" s="112"/>
      <c r="V67" s="112">
        <v>374</v>
      </c>
      <c r="W67" s="112">
        <v>395</v>
      </c>
      <c r="X67" s="112">
        <v>467</v>
      </c>
      <c r="Y67" s="112">
        <v>468</v>
      </c>
      <c r="Z67" s="112">
        <v>521</v>
      </c>
    </row>
    <row r="68" spans="1:26" x14ac:dyDescent="0.25">
      <c r="S68" s="115" t="s">
        <v>41</v>
      </c>
      <c r="T68" s="115"/>
      <c r="U68" s="112"/>
      <c r="V68" s="112">
        <v>345</v>
      </c>
      <c r="W68" s="112">
        <v>370</v>
      </c>
      <c r="X68" s="112">
        <v>417</v>
      </c>
      <c r="Y68" s="112">
        <v>474</v>
      </c>
      <c r="Z68" s="112">
        <v>451</v>
      </c>
    </row>
    <row r="69" spans="1:26" x14ac:dyDescent="0.25">
      <c r="S69" s="115" t="s">
        <v>42</v>
      </c>
      <c r="T69" s="115"/>
      <c r="U69" s="112"/>
      <c r="V69" s="112">
        <v>343</v>
      </c>
      <c r="W69" s="112">
        <v>324</v>
      </c>
      <c r="X69" s="112">
        <v>347</v>
      </c>
      <c r="Y69" s="112">
        <v>400</v>
      </c>
      <c r="Z69" s="112">
        <v>401</v>
      </c>
    </row>
    <row r="70" spans="1:26" x14ac:dyDescent="0.25">
      <c r="S70" s="115" t="s">
        <v>43</v>
      </c>
      <c r="T70" s="115"/>
      <c r="U70" s="112"/>
      <c r="V70" s="112">
        <v>359</v>
      </c>
      <c r="W70" s="112">
        <v>367</v>
      </c>
      <c r="X70" s="112">
        <v>371</v>
      </c>
      <c r="Y70" s="112">
        <v>391</v>
      </c>
      <c r="Z70" s="112">
        <v>451</v>
      </c>
    </row>
    <row r="71" spans="1:26" x14ac:dyDescent="0.25">
      <c r="S71" s="115" t="s">
        <v>44</v>
      </c>
      <c r="T71" s="115"/>
      <c r="U71" s="112"/>
      <c r="V71" s="112">
        <v>498</v>
      </c>
      <c r="W71" s="112">
        <v>473</v>
      </c>
      <c r="X71" s="112">
        <v>461</v>
      </c>
      <c r="Y71" s="112">
        <v>451</v>
      </c>
      <c r="Z71" s="112">
        <v>434</v>
      </c>
    </row>
    <row r="72" spans="1:26" x14ac:dyDescent="0.25">
      <c r="S72" s="115" t="s">
        <v>45</v>
      </c>
      <c r="T72" s="115"/>
      <c r="U72" s="112"/>
      <c r="V72" s="112">
        <v>409</v>
      </c>
      <c r="W72" s="112">
        <v>464</v>
      </c>
      <c r="X72" s="112">
        <v>462</v>
      </c>
      <c r="Y72" s="112">
        <v>526</v>
      </c>
      <c r="Z72" s="112">
        <v>579</v>
      </c>
    </row>
    <row r="73" spans="1:26" x14ac:dyDescent="0.25">
      <c r="S73" s="115" t="s">
        <v>46</v>
      </c>
      <c r="T73" s="115"/>
      <c r="U73" s="112"/>
      <c r="V73" s="112">
        <v>445</v>
      </c>
      <c r="W73" s="112">
        <v>458</v>
      </c>
      <c r="X73" s="112">
        <v>447</v>
      </c>
      <c r="Y73" s="112">
        <v>483</v>
      </c>
      <c r="Z73" s="112">
        <v>460</v>
      </c>
    </row>
    <row r="74" spans="1:26" x14ac:dyDescent="0.25">
      <c r="S74" s="115" t="s">
        <v>47</v>
      </c>
      <c r="T74" s="115"/>
      <c r="U74" s="112"/>
      <c r="V74" s="112">
        <v>284</v>
      </c>
      <c r="W74" s="112">
        <v>308</v>
      </c>
      <c r="X74" s="112">
        <v>315</v>
      </c>
      <c r="Y74" s="112">
        <v>368</v>
      </c>
      <c r="Z74" s="112">
        <v>413</v>
      </c>
    </row>
    <row r="75" spans="1:26" x14ac:dyDescent="0.25">
      <c r="S75" s="115" t="s">
        <v>48</v>
      </c>
      <c r="T75" s="115"/>
      <c r="U75" s="112"/>
      <c r="V75" s="112">
        <v>148</v>
      </c>
      <c r="W75" s="112">
        <v>145</v>
      </c>
      <c r="X75" s="112">
        <v>186</v>
      </c>
      <c r="Y75" s="112">
        <v>184</v>
      </c>
      <c r="Z75" s="112">
        <v>208</v>
      </c>
    </row>
    <row r="76" spans="1:26" x14ac:dyDescent="0.25">
      <c r="S76" s="115" t="s">
        <v>49</v>
      </c>
      <c r="T76" s="115"/>
      <c r="U76" s="112"/>
      <c r="V76" s="112">
        <v>66</v>
      </c>
      <c r="W76" s="112">
        <v>55</v>
      </c>
      <c r="X76" s="112">
        <v>54</v>
      </c>
      <c r="Y76" s="112">
        <v>65</v>
      </c>
      <c r="Z76" s="112">
        <v>63</v>
      </c>
    </row>
    <row r="77" spans="1:26" x14ac:dyDescent="0.25">
      <c r="S77" s="115" t="s">
        <v>50</v>
      </c>
      <c r="T77" s="115"/>
      <c r="U77" s="112"/>
      <c r="V77" s="112">
        <v>21</v>
      </c>
      <c r="W77" s="112">
        <v>30</v>
      </c>
      <c r="X77" s="112">
        <v>26</v>
      </c>
      <c r="Y77" s="112">
        <v>24</v>
      </c>
      <c r="Z77" s="112">
        <v>27</v>
      </c>
    </row>
    <row r="78" spans="1:26" x14ac:dyDescent="0.25">
      <c r="S78" s="115" t="s">
        <v>51</v>
      </c>
      <c r="T78" s="115"/>
      <c r="U78" s="112"/>
      <c r="V78" s="112">
        <v>14</v>
      </c>
      <c r="W78" s="112">
        <v>5</v>
      </c>
      <c r="X78" s="112">
        <v>8</v>
      </c>
      <c r="Y78" s="112">
        <v>6</v>
      </c>
      <c r="Z78" s="112">
        <v>9</v>
      </c>
    </row>
    <row r="79" spans="1:26" x14ac:dyDescent="0.25">
      <c r="S79" s="115" t="s">
        <v>52</v>
      </c>
      <c r="T79" s="115"/>
      <c r="U79" s="112"/>
      <c r="V79" s="112">
        <v>15</v>
      </c>
      <c r="W79" s="112">
        <v>13</v>
      </c>
      <c r="X79" s="112">
        <v>15</v>
      </c>
      <c r="Y79" s="112">
        <v>13</v>
      </c>
      <c r="Z79" s="112">
        <v>16</v>
      </c>
    </row>
    <row r="80" spans="1:26" x14ac:dyDescent="0.25">
      <c r="S80" s="118" t="s">
        <v>53</v>
      </c>
      <c r="T80" s="118"/>
      <c r="U80" s="112"/>
      <c r="V80" s="112">
        <v>4091</v>
      </c>
      <c r="W80" s="112">
        <v>4230</v>
      </c>
      <c r="X80" s="112">
        <v>4367</v>
      </c>
      <c r="Y80" s="112">
        <v>4755</v>
      </c>
      <c r="Z80" s="112">
        <v>4965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Latrobe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327</v>
      </c>
      <c r="W83" s="112">
        <v>335</v>
      </c>
      <c r="X83" s="112">
        <v>352</v>
      </c>
      <c r="Y83" s="112">
        <v>357</v>
      </c>
      <c r="Z83" s="112">
        <v>348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232</v>
      </c>
      <c r="W84" s="112">
        <v>256</v>
      </c>
      <c r="X84" s="112">
        <v>267</v>
      </c>
      <c r="Y84" s="112">
        <v>269</v>
      </c>
      <c r="Z84" s="112">
        <v>297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708</v>
      </c>
      <c r="W85" s="112">
        <v>723</v>
      </c>
      <c r="X85" s="112">
        <v>721</v>
      </c>
      <c r="Y85" s="112">
        <v>735</v>
      </c>
      <c r="Z85" s="112">
        <v>779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9,981</v>
      </c>
      <c r="D86" s="94">
        <f t="shared" ref="D86:D91" si="4">AD4</f>
        <v>5.0189393939394034E-2</v>
      </c>
      <c r="E86" s="95">
        <f t="shared" ref="E86:E91" si="5">AD4</f>
        <v>5.0189393939394034E-2</v>
      </c>
      <c r="F86" s="94">
        <f t="shared" ref="F86:F91" si="6">AF4</f>
        <v>0.17714353107677794</v>
      </c>
      <c r="G86" s="95">
        <f t="shared" ref="G86:G91" si="7">AF4</f>
        <v>0.17714353107677794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144</v>
      </c>
      <c r="W86" s="112">
        <v>174</v>
      </c>
      <c r="X86" s="112">
        <v>189</v>
      </c>
      <c r="Y86" s="112">
        <v>207</v>
      </c>
      <c r="Z86" s="112">
        <v>210</v>
      </c>
    </row>
    <row r="87" spans="1:30" ht="15" customHeight="1" x14ac:dyDescent="0.25">
      <c r="A87" s="96" t="s">
        <v>4</v>
      </c>
      <c r="B87" s="49"/>
      <c r="C87" s="97" t="str">
        <f t="shared" si="3"/>
        <v>5,019</v>
      </c>
      <c r="D87" s="94">
        <f t="shared" si="4"/>
        <v>5.7744994731296018E-2</v>
      </c>
      <c r="E87" s="95">
        <f t="shared" si="5"/>
        <v>5.7744994731296018E-2</v>
      </c>
      <c r="F87" s="94">
        <f t="shared" si="6"/>
        <v>0.14458380843785634</v>
      </c>
      <c r="G87" s="95">
        <f t="shared" si="7"/>
        <v>0.14458380843785634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80</v>
      </c>
      <c r="W87" s="112">
        <v>90</v>
      </c>
      <c r="X87" s="112">
        <v>90</v>
      </c>
      <c r="Y87" s="112">
        <v>94</v>
      </c>
      <c r="Z87" s="112">
        <v>96</v>
      </c>
    </row>
    <row r="88" spans="1:30" ht="15" customHeight="1" x14ac:dyDescent="0.25">
      <c r="A88" s="96" t="s">
        <v>5</v>
      </c>
      <c r="B88" s="49"/>
      <c r="C88" s="97" t="str">
        <f t="shared" si="3"/>
        <v>4,963</v>
      </c>
      <c r="D88" s="94">
        <f t="shared" si="4"/>
        <v>4.3743427970557303E-2</v>
      </c>
      <c r="E88" s="95">
        <f t="shared" si="5"/>
        <v>4.3743427970557303E-2</v>
      </c>
      <c r="F88" s="94">
        <f t="shared" si="6"/>
        <v>0.21285434995112418</v>
      </c>
      <c r="G88" s="95">
        <f t="shared" si="7"/>
        <v>0.21285434995112418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130</v>
      </c>
      <c r="W88" s="112">
        <v>132</v>
      </c>
      <c r="X88" s="112">
        <v>131</v>
      </c>
      <c r="Y88" s="112">
        <v>136</v>
      </c>
      <c r="Z88" s="112">
        <v>137</v>
      </c>
    </row>
    <row r="89" spans="1:30" ht="15" customHeight="1" x14ac:dyDescent="0.25">
      <c r="A89" s="49" t="s">
        <v>6</v>
      </c>
      <c r="B89" s="49"/>
      <c r="C89" s="97" t="str">
        <f t="shared" si="3"/>
        <v>6,837</v>
      </c>
      <c r="D89" s="94">
        <f t="shared" si="4"/>
        <v>4.254345837145479E-2</v>
      </c>
      <c r="E89" s="95">
        <f t="shared" si="5"/>
        <v>4.254345837145479E-2</v>
      </c>
      <c r="F89" s="94">
        <f t="shared" si="6"/>
        <v>0.12432165762210157</v>
      </c>
      <c r="G89" s="95">
        <f t="shared" si="7"/>
        <v>0.12432165762210157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411</v>
      </c>
      <c r="W89" s="112">
        <v>420</v>
      </c>
      <c r="X89" s="112">
        <v>431</v>
      </c>
      <c r="Y89" s="112">
        <v>462</v>
      </c>
      <c r="Z89" s="112">
        <v>455</v>
      </c>
    </row>
    <row r="90" spans="1:30" ht="15" customHeight="1" x14ac:dyDescent="0.25">
      <c r="A90" s="49" t="s">
        <v>96</v>
      </c>
      <c r="B90" s="49"/>
      <c r="C90" s="97" t="str">
        <f t="shared" si="3"/>
        <v>$43,602</v>
      </c>
      <c r="D90" s="94">
        <f t="shared" si="4"/>
        <v>-4.7816507320156409E-3</v>
      </c>
      <c r="E90" s="95">
        <f t="shared" si="5"/>
        <v>-4.7816507320156409E-3</v>
      </c>
      <c r="F90" s="94">
        <f t="shared" si="6"/>
        <v>8.3636499198488812E-2</v>
      </c>
      <c r="G90" s="95">
        <f t="shared" si="7"/>
        <v>8.3636499198488812E-2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486</v>
      </c>
      <c r="W90" s="112">
        <v>490</v>
      </c>
      <c r="X90" s="112">
        <v>513</v>
      </c>
      <c r="Y90" s="112">
        <v>501</v>
      </c>
      <c r="Z90" s="112">
        <v>511</v>
      </c>
    </row>
    <row r="91" spans="1:30" ht="15" customHeight="1" x14ac:dyDescent="0.25">
      <c r="A91" s="49" t="s">
        <v>7</v>
      </c>
      <c r="B91" s="49"/>
      <c r="C91" s="97" t="str">
        <f t="shared" si="3"/>
        <v>$393.8 mil</v>
      </c>
      <c r="D91" s="94">
        <f t="shared" si="4"/>
        <v>6.0016302145508904E-2</v>
      </c>
      <c r="E91" s="95">
        <f t="shared" si="5"/>
        <v>6.0016302145508904E-2</v>
      </c>
      <c r="F91" s="94">
        <f t="shared" si="6"/>
        <v>0.28029541479775189</v>
      </c>
      <c r="G91" s="95">
        <f t="shared" si="7"/>
        <v>0.28029541479775189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3164</v>
      </c>
      <c r="W91" s="112">
        <v>3154</v>
      </c>
      <c r="X91" s="112">
        <v>3301</v>
      </c>
      <c r="Y91" s="112">
        <v>3360</v>
      </c>
      <c r="Z91" s="112">
        <v>3542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195</v>
      </c>
      <c r="W93" s="112">
        <v>198</v>
      </c>
      <c r="X93" s="112">
        <v>206</v>
      </c>
      <c r="Y93" s="112">
        <v>207</v>
      </c>
      <c r="Z93" s="112">
        <v>208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456</v>
      </c>
      <c r="W94" s="112">
        <v>476</v>
      </c>
      <c r="X94" s="112">
        <v>525</v>
      </c>
      <c r="Y94" s="112">
        <v>537</v>
      </c>
      <c r="Z94" s="112">
        <v>569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101</v>
      </c>
      <c r="W95" s="112">
        <v>103</v>
      </c>
      <c r="X95" s="112">
        <v>109</v>
      </c>
      <c r="Y95" s="112">
        <v>109</v>
      </c>
      <c r="Z95" s="112">
        <v>121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469</v>
      </c>
      <c r="W96" s="112">
        <v>507</v>
      </c>
      <c r="X96" s="112">
        <v>489</v>
      </c>
      <c r="Y96" s="112">
        <v>583</v>
      </c>
      <c r="Z96" s="112">
        <v>605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458</v>
      </c>
      <c r="W97" s="112">
        <v>442</v>
      </c>
      <c r="X97" s="112">
        <v>459</v>
      </c>
      <c r="Y97" s="112">
        <v>459</v>
      </c>
      <c r="Z97" s="112">
        <v>491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352</v>
      </c>
      <c r="W98" s="112">
        <v>390</v>
      </c>
      <c r="X98" s="112">
        <v>402</v>
      </c>
      <c r="Y98" s="112">
        <v>411</v>
      </c>
      <c r="Z98" s="112">
        <v>414</v>
      </c>
    </row>
    <row r="99" spans="1:32" ht="15" customHeight="1" x14ac:dyDescent="0.25">
      <c r="S99" s="115" t="s">
        <v>143</v>
      </c>
      <c r="T99" s="115"/>
      <c r="U99" s="112"/>
      <c r="V99" s="112">
        <v>15</v>
      </c>
      <c r="W99" s="112">
        <v>18</v>
      </c>
      <c r="X99" s="112">
        <v>20</v>
      </c>
      <c r="Y99" s="112">
        <v>31</v>
      </c>
      <c r="Z99" s="112">
        <v>32</v>
      </c>
    </row>
    <row r="100" spans="1:32" ht="15" customHeight="1" x14ac:dyDescent="0.25">
      <c r="S100" s="115" t="s">
        <v>58</v>
      </c>
      <c r="T100" s="115"/>
      <c r="U100" s="112"/>
      <c r="V100" s="112">
        <v>335</v>
      </c>
      <c r="W100" s="112">
        <v>348</v>
      </c>
      <c r="X100" s="112">
        <v>363</v>
      </c>
      <c r="Y100" s="112">
        <v>368</v>
      </c>
      <c r="Z100" s="112">
        <v>345</v>
      </c>
    </row>
    <row r="101" spans="1:32" x14ac:dyDescent="0.25">
      <c r="A101" s="18"/>
      <c r="S101" s="118" t="s">
        <v>53</v>
      </c>
      <c r="T101" s="118"/>
      <c r="U101" s="112"/>
      <c r="V101" s="112">
        <v>2909</v>
      </c>
      <c r="W101" s="112">
        <v>2939</v>
      </c>
      <c r="X101" s="112">
        <v>3077</v>
      </c>
      <c r="Y101" s="112">
        <v>3194</v>
      </c>
      <c r="Z101" s="112">
        <v>3295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6332</v>
      </c>
      <c r="W104" s="112">
        <v>6372</v>
      </c>
      <c r="X104" s="112">
        <v>6940</v>
      </c>
      <c r="Y104" s="112">
        <v>7120</v>
      </c>
      <c r="Z104" s="112">
        <v>7463</v>
      </c>
      <c r="AB104" s="109" t="str">
        <f>TEXT(Z104,"###,###")</f>
        <v>7,463</v>
      </c>
      <c r="AD104" s="130">
        <f>Z104/($Z$4)*100</f>
        <v>74.772066927161603</v>
      </c>
      <c r="AF104" s="109"/>
    </row>
    <row r="105" spans="1:32" x14ac:dyDescent="0.25">
      <c r="S105" s="115" t="s">
        <v>17</v>
      </c>
      <c r="T105" s="115"/>
      <c r="U105" s="112"/>
      <c r="V105" s="112">
        <v>1293</v>
      </c>
      <c r="W105" s="112">
        <v>1388</v>
      </c>
      <c r="X105" s="112">
        <v>1418</v>
      </c>
      <c r="Y105" s="112">
        <v>1526</v>
      </c>
      <c r="Z105" s="112">
        <v>1723</v>
      </c>
      <c r="AB105" s="109" t="str">
        <f>TEXT(Z105,"###,###")</f>
        <v>1,723</v>
      </c>
      <c r="AD105" s="130">
        <f>Z105/($Z$4)*100</f>
        <v>17.26279931870554</v>
      </c>
      <c r="AF105" s="109"/>
    </row>
    <row r="106" spans="1:32" x14ac:dyDescent="0.25">
      <c r="S106" s="118" t="s">
        <v>53</v>
      </c>
      <c r="T106" s="118"/>
      <c r="U106" s="120"/>
      <c r="V106" s="120">
        <v>7625</v>
      </c>
      <c r="W106" s="120">
        <v>7760</v>
      </c>
      <c r="X106" s="120">
        <v>8358</v>
      </c>
      <c r="Y106" s="120">
        <v>8646</v>
      </c>
      <c r="Z106" s="120">
        <v>9186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1147</v>
      </c>
      <c r="W108" s="112">
        <v>1097</v>
      </c>
      <c r="X108" s="112">
        <v>1172</v>
      </c>
      <c r="Y108" s="112">
        <v>1296</v>
      </c>
      <c r="Z108" s="112">
        <v>1227</v>
      </c>
      <c r="AB108" s="109" t="str">
        <f>TEXT(Z108,"###,###")</f>
        <v>1,227</v>
      </c>
      <c r="AD108" s="130">
        <f>Z108/($Z$4)*100</f>
        <v>12.293357379020138</v>
      </c>
      <c r="AF108" s="109"/>
    </row>
    <row r="109" spans="1:32" x14ac:dyDescent="0.25">
      <c r="S109" s="115" t="s">
        <v>20</v>
      </c>
      <c r="T109" s="115"/>
      <c r="U109" s="112"/>
      <c r="V109" s="112">
        <v>1297</v>
      </c>
      <c r="W109" s="112">
        <v>1263</v>
      </c>
      <c r="X109" s="112">
        <v>1353</v>
      </c>
      <c r="Y109" s="112">
        <v>1447</v>
      </c>
      <c r="Z109" s="112">
        <v>1486</v>
      </c>
      <c r="AB109" s="109" t="str">
        <f>TEXT(Z109,"###,###")</f>
        <v>1,486</v>
      </c>
      <c r="AD109" s="130">
        <f>Z109/($Z$4)*100</f>
        <v>14.888287746718765</v>
      </c>
      <c r="AF109" s="109"/>
    </row>
    <row r="110" spans="1:32" x14ac:dyDescent="0.25">
      <c r="S110" s="115" t="s">
        <v>21</v>
      </c>
      <c r="T110" s="115"/>
      <c r="U110" s="112"/>
      <c r="V110" s="112">
        <v>2016</v>
      </c>
      <c r="W110" s="112">
        <v>2238</v>
      </c>
      <c r="X110" s="112">
        <v>2161</v>
      </c>
      <c r="Y110" s="112">
        <v>2399</v>
      </c>
      <c r="Z110" s="112">
        <v>2593</v>
      </c>
      <c r="AB110" s="109" t="str">
        <f>TEXT(Z110,"###,###")</f>
        <v>2,593</v>
      </c>
      <c r="AD110" s="130">
        <f>Z110/($Z$4)*100</f>
        <v>25.979360785492432</v>
      </c>
      <c r="AF110" s="109"/>
    </row>
    <row r="111" spans="1:32" x14ac:dyDescent="0.25">
      <c r="S111" s="115" t="s">
        <v>22</v>
      </c>
      <c r="T111" s="115"/>
      <c r="U111" s="112"/>
      <c r="V111" s="112">
        <v>2977</v>
      </c>
      <c r="W111" s="112">
        <v>3065</v>
      </c>
      <c r="X111" s="112">
        <v>3298</v>
      </c>
      <c r="Y111" s="112">
        <v>3504</v>
      </c>
      <c r="Z111" s="112">
        <v>3883</v>
      </c>
      <c r="AB111" s="109" t="str">
        <f>TEXT(Z111,"###,###")</f>
        <v>3,883</v>
      </c>
      <c r="AD111" s="130">
        <f>Z111/($Z$4)*100</f>
        <v>38.903917443141971</v>
      </c>
      <c r="AF111" s="109"/>
    </row>
    <row r="112" spans="1:32" x14ac:dyDescent="0.25">
      <c r="S112" s="118" t="s">
        <v>53</v>
      </c>
      <c r="T112" s="118"/>
      <c r="U112" s="112"/>
      <c r="V112" s="112">
        <v>8478</v>
      </c>
      <c r="W112" s="112">
        <v>8570</v>
      </c>
      <c r="X112" s="112">
        <v>8864</v>
      </c>
      <c r="Y112" s="112">
        <v>9504</v>
      </c>
      <c r="Z112" s="112">
        <v>9986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43.32</v>
      </c>
      <c r="W118" s="131">
        <v>43.3</v>
      </c>
      <c r="X118" s="131">
        <v>43.4</v>
      </c>
      <c r="Y118" s="131">
        <v>43.36</v>
      </c>
      <c r="Z118" s="131">
        <v>43.19</v>
      </c>
      <c r="AB118" s="109" t="str">
        <f>TEXT(Z118,"##.0")</f>
        <v>43.2</v>
      </c>
    </row>
    <row r="120" spans="19:32" x14ac:dyDescent="0.25">
      <c r="S120" s="101" t="s">
        <v>98</v>
      </c>
      <c r="T120" s="112"/>
      <c r="U120" s="112"/>
      <c r="V120" s="112">
        <v>5000</v>
      </c>
      <c r="W120" s="112">
        <v>5089</v>
      </c>
      <c r="X120" s="112">
        <v>5294</v>
      </c>
      <c r="Y120" s="112">
        <v>5449</v>
      </c>
      <c r="Z120" s="112">
        <v>5736</v>
      </c>
      <c r="AB120" s="109" t="str">
        <f>TEXT(Z120,"###,###")</f>
        <v>5,736</v>
      </c>
    </row>
    <row r="121" spans="19:32" x14ac:dyDescent="0.25">
      <c r="S121" s="101" t="s">
        <v>99</v>
      </c>
      <c r="T121" s="112"/>
      <c r="U121" s="112"/>
      <c r="V121" s="112">
        <v>553</v>
      </c>
      <c r="W121" s="112">
        <v>519</v>
      </c>
      <c r="X121" s="112">
        <v>554</v>
      </c>
      <c r="Y121" s="112">
        <v>559</v>
      </c>
      <c r="Z121" s="112">
        <v>560</v>
      </c>
      <c r="AB121" s="109" t="str">
        <f>TEXT(Z121,"###,###")</f>
        <v>560</v>
      </c>
    </row>
    <row r="122" spans="19:32" x14ac:dyDescent="0.25">
      <c r="S122" s="101" t="s">
        <v>100</v>
      </c>
      <c r="T122" s="112"/>
      <c r="U122" s="112"/>
      <c r="V122" s="112">
        <v>527</v>
      </c>
      <c r="W122" s="112">
        <v>491</v>
      </c>
      <c r="X122" s="112">
        <v>534</v>
      </c>
      <c r="Y122" s="112">
        <v>547</v>
      </c>
      <c r="Z122" s="112">
        <v>544</v>
      </c>
      <c r="AB122" s="109" t="str">
        <f>TEXT(Z122,"###,###")</f>
        <v>544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5527</v>
      </c>
      <c r="W124" s="112">
        <v>5580</v>
      </c>
      <c r="X124" s="112">
        <v>5828</v>
      </c>
      <c r="Y124" s="112">
        <v>5996</v>
      </c>
      <c r="Z124" s="112">
        <v>6280</v>
      </c>
      <c r="AB124" s="109" t="str">
        <f>TEXT(Z124,"###,###")</f>
        <v>6,280</v>
      </c>
      <c r="AD124" s="127">
        <f>Z124/$Z$7*100</f>
        <v>91.853151967237096</v>
      </c>
    </row>
    <row r="125" spans="19:32" x14ac:dyDescent="0.25">
      <c r="S125" s="101" t="s">
        <v>102</v>
      </c>
      <c r="T125" s="112"/>
      <c r="U125" s="112"/>
      <c r="V125" s="112">
        <v>1080</v>
      </c>
      <c r="W125" s="112">
        <v>1010</v>
      </c>
      <c r="X125" s="112">
        <v>1088</v>
      </c>
      <c r="Y125" s="112">
        <v>1106</v>
      </c>
      <c r="Z125" s="112">
        <v>1104</v>
      </c>
      <c r="AB125" s="109" t="str">
        <f>TEXT(Z125,"###,###")</f>
        <v>1,104</v>
      </c>
      <c r="AD125" s="127">
        <f>Z125/$Z$7*100</f>
        <v>16.147433084686266</v>
      </c>
    </row>
    <row r="127" spans="19:32" x14ac:dyDescent="0.25">
      <c r="S127" s="101" t="s">
        <v>103</v>
      </c>
      <c r="T127" s="112"/>
      <c r="U127" s="112"/>
      <c r="V127" s="112">
        <v>3164</v>
      </c>
      <c r="W127" s="112">
        <v>3156</v>
      </c>
      <c r="X127" s="112">
        <v>3295</v>
      </c>
      <c r="Y127" s="112">
        <v>3359</v>
      </c>
      <c r="Z127" s="112">
        <v>3540</v>
      </c>
      <c r="AB127" s="109" t="str">
        <f>TEXT(Z127,"###,###")</f>
        <v>3,540</v>
      </c>
      <c r="AD127" s="127">
        <f>Z127/$Z$7*100</f>
        <v>51.777095217200532</v>
      </c>
    </row>
    <row r="128" spans="19:32" x14ac:dyDescent="0.25">
      <c r="S128" s="101" t="s">
        <v>104</v>
      </c>
      <c r="T128" s="112"/>
      <c r="U128" s="112"/>
      <c r="V128" s="112">
        <v>2911</v>
      </c>
      <c r="W128" s="112">
        <v>2940</v>
      </c>
      <c r="X128" s="112">
        <v>3075</v>
      </c>
      <c r="Y128" s="112">
        <v>3197</v>
      </c>
      <c r="Z128" s="112">
        <v>3294</v>
      </c>
      <c r="AB128" s="109" t="str">
        <f>TEXT(Z128,"###,###")</f>
        <v>3,294</v>
      </c>
      <c r="AD128" s="127">
        <f>Z128/$Z$7*100</f>
        <v>48.179025888547613</v>
      </c>
    </row>
    <row r="130" spans="19:20" x14ac:dyDescent="0.25">
      <c r="S130" s="101" t="s">
        <v>180</v>
      </c>
      <c r="T130" s="127">
        <v>83.896445809565606</v>
      </c>
    </row>
    <row r="131" spans="19:20" x14ac:dyDescent="0.25">
      <c r="S131" s="101" t="s">
        <v>181</v>
      </c>
      <c r="T131" s="127">
        <v>8.1907269270147722</v>
      </c>
    </row>
    <row r="132" spans="19:20" x14ac:dyDescent="0.25">
      <c r="S132" s="101" t="s">
        <v>182</v>
      </c>
      <c r="T132" s="127">
        <v>7.9567061576714933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FFBC68-F06F-49A9-872B-62A2052EDF5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F026B360-D503-42D0-8C22-58450E22749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AC0C846-74E7-4432-915E-844BC40D0F0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0AAD0C79-C810-4352-9E91-D737CF7606D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24A8-E478-42DC-98C0-4AE577ADBCB9}">
  <sheetPr codeName="Sheet85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127</v>
      </c>
      <c r="T1" s="99"/>
      <c r="U1" s="99"/>
      <c r="V1" s="99"/>
      <c r="W1" s="99"/>
      <c r="X1" s="99"/>
      <c r="Y1" s="100" t="s">
        <v>166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127</v>
      </c>
      <c r="Y3" s="105" t="s">
        <v>166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12.21 Launceston,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49736</v>
      </c>
      <c r="W4" s="108">
        <v>50488</v>
      </c>
      <c r="X4" s="108">
        <v>52010</v>
      </c>
      <c r="Y4" s="108">
        <v>56182</v>
      </c>
      <c r="Z4" s="108">
        <v>61378</v>
      </c>
      <c r="AB4" s="109" t="str">
        <f>TEXT(Z4,"###,###")</f>
        <v>61,378</v>
      </c>
      <c r="AD4" s="110">
        <f>Z4/Y4-1</f>
        <v>9.2485137588551591E-2</v>
      </c>
      <c r="AF4" s="110">
        <f>Z4/V4-1</f>
        <v>0.23407592086215212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25240</v>
      </c>
      <c r="W5" s="108">
        <v>25352</v>
      </c>
      <c r="X5" s="108">
        <v>26343</v>
      </c>
      <c r="Y5" s="108">
        <v>28679</v>
      </c>
      <c r="Z5" s="108">
        <v>31325</v>
      </c>
      <c r="AB5" s="109" t="str">
        <f>TEXT(Z5,"###,###")</f>
        <v>31,325</v>
      </c>
      <c r="AD5" s="110">
        <f t="shared" ref="AD5:AD9" si="0">Z5/Y5-1</f>
        <v>9.2262631193556155E-2</v>
      </c>
      <c r="AF5" s="110">
        <f t="shared" ref="AF5:AF9" si="1">Z5/V5-1</f>
        <v>0.2410855784469097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24495</v>
      </c>
      <c r="W6" s="108">
        <v>25128</v>
      </c>
      <c r="X6" s="108">
        <v>25666</v>
      </c>
      <c r="Y6" s="108">
        <v>27454</v>
      </c>
      <c r="Z6" s="108">
        <v>30015</v>
      </c>
      <c r="AB6" s="109" t="str">
        <f>TEXT(Z6,"###,###")</f>
        <v>30,015</v>
      </c>
      <c r="AD6" s="110">
        <f t="shared" si="0"/>
        <v>9.3283310264442365E-2</v>
      </c>
      <c r="AF6" s="110">
        <f t="shared" si="1"/>
        <v>0.22535211267605626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35050</v>
      </c>
      <c r="W7" s="108">
        <v>35448</v>
      </c>
      <c r="X7" s="108">
        <v>36607</v>
      </c>
      <c r="Y7" s="108">
        <v>37723</v>
      </c>
      <c r="Z7" s="108">
        <v>39445</v>
      </c>
      <c r="AB7" s="109" t="str">
        <f>TEXT(Z7,"###,###")</f>
        <v>39,445</v>
      </c>
      <c r="AD7" s="110">
        <f t="shared" si="0"/>
        <v>4.5648543329003477E-2</v>
      </c>
      <c r="AF7" s="110">
        <f t="shared" si="1"/>
        <v>0.1253922967189729</v>
      </c>
    </row>
    <row r="8" spans="1:32" ht="17.25" customHeight="1" x14ac:dyDescent="0.25">
      <c r="A8" s="62" t="s">
        <v>12</v>
      </c>
      <c r="B8" s="63"/>
      <c r="C8" s="29"/>
      <c r="D8" s="64" t="str">
        <f>AB4</f>
        <v>61,378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39,445</v>
      </c>
      <c r="P8" s="65"/>
      <c r="S8" s="107" t="s">
        <v>83</v>
      </c>
      <c r="T8" s="108"/>
      <c r="U8" s="108"/>
      <c r="V8" s="108">
        <v>36354.5</v>
      </c>
      <c r="W8" s="108">
        <v>38189.81</v>
      </c>
      <c r="X8" s="108">
        <v>37751.43</v>
      </c>
      <c r="Y8" s="108">
        <v>39897.06</v>
      </c>
      <c r="Z8" s="108">
        <v>40887.5</v>
      </c>
      <c r="AB8" s="109" t="str">
        <f>TEXT(Z8,"$###,###")</f>
        <v>$40,888</v>
      </c>
      <c r="AD8" s="110">
        <f t="shared" si="0"/>
        <v>2.4824886846299021E-2</v>
      </c>
      <c r="AF8" s="110">
        <f t="shared" si="1"/>
        <v>0.12468882806805204</v>
      </c>
    </row>
    <row r="9" spans="1:32" x14ac:dyDescent="0.25">
      <c r="A9" s="30" t="s">
        <v>14</v>
      </c>
      <c r="B9" s="69"/>
      <c r="C9" s="70"/>
      <c r="D9" s="71">
        <f>AD104</f>
        <v>76.056567499755616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51.142096590188871</v>
      </c>
      <c r="P9" s="72" t="s">
        <v>84</v>
      </c>
      <c r="S9" s="107" t="s">
        <v>7</v>
      </c>
      <c r="T9" s="108"/>
      <c r="U9" s="108"/>
      <c r="V9" s="108">
        <v>1770840624</v>
      </c>
      <c r="W9" s="108">
        <v>1844003769</v>
      </c>
      <c r="X9" s="108">
        <v>1961130913</v>
      </c>
      <c r="Y9" s="108">
        <v>2129352008</v>
      </c>
      <c r="Z9" s="108">
        <v>2316756426</v>
      </c>
      <c r="AB9" s="109" t="str">
        <f>TEXT(Z9/1000000,"$#,###.0")&amp;" mil"</f>
        <v>$2,316.8 mil</v>
      </c>
      <c r="AD9" s="110">
        <f t="shared" si="0"/>
        <v>8.8010069399478974E-2</v>
      </c>
      <c r="AF9" s="110">
        <f t="shared" si="1"/>
        <v>0.3082805954422243</v>
      </c>
    </row>
    <row r="10" spans="1:32" x14ac:dyDescent="0.25">
      <c r="A10" s="30" t="s">
        <v>17</v>
      </c>
      <c r="B10" s="69"/>
      <c r="C10" s="70"/>
      <c r="D10" s="71">
        <f>AD105</f>
        <v>18.206849359705433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48.789453669666628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85.927240461401951</v>
      </c>
      <c r="P11" s="72" t="s">
        <v>84</v>
      </c>
      <c r="S11" s="107" t="s">
        <v>29</v>
      </c>
      <c r="T11" s="112"/>
      <c r="U11" s="112"/>
      <c r="V11" s="112">
        <v>45286</v>
      </c>
      <c r="W11" s="112">
        <v>46009</v>
      </c>
      <c r="X11" s="112">
        <v>47195</v>
      </c>
      <c r="Y11" s="112">
        <v>50881</v>
      </c>
      <c r="Z11" s="112">
        <v>55831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5.7421726454556978</v>
      </c>
      <c r="P12" s="72" t="s">
        <v>84</v>
      </c>
      <c r="S12" s="107" t="s">
        <v>30</v>
      </c>
      <c r="T12" s="112"/>
      <c r="U12" s="112"/>
      <c r="V12" s="112">
        <v>4449</v>
      </c>
      <c r="W12" s="112">
        <v>4472</v>
      </c>
      <c r="X12" s="112">
        <v>4813</v>
      </c>
      <c r="Y12" s="112">
        <v>5301</v>
      </c>
      <c r="Z12" s="112">
        <v>5553</v>
      </c>
    </row>
    <row r="13" spans="1:32" ht="15" customHeight="1" x14ac:dyDescent="0.25">
      <c r="A13" s="30" t="s">
        <v>19</v>
      </c>
      <c r="B13" s="70"/>
      <c r="C13" s="70"/>
      <c r="D13" s="71">
        <f>AD108</f>
        <v>12.178630779758219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8.3280517175814435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15.80207892078595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40.5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24.393105021343153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23.05683719515287</v>
      </c>
      <c r="P15" s="72" t="s">
        <v>84</v>
      </c>
      <c r="S15" s="115" t="s">
        <v>60</v>
      </c>
      <c r="T15" s="115"/>
      <c r="U15" s="116"/>
      <c r="V15" s="116">
        <v>2199</v>
      </c>
      <c r="W15" s="116">
        <v>2053</v>
      </c>
      <c r="X15" s="116">
        <v>2522</v>
      </c>
      <c r="Y15" s="112">
        <v>2767</v>
      </c>
      <c r="Z15" s="112">
        <v>2351</v>
      </c>
      <c r="AB15" s="117">
        <f t="shared" ref="AB15:AB34" si="2">IF(Z15="np",0,Z15/$Z$34)</f>
        <v>3.8304250777978721E-2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41.886343641044022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76.943162804847134</v>
      </c>
      <c r="P16" s="37" t="s">
        <v>84</v>
      </c>
      <c r="S16" s="115" t="s">
        <v>61</v>
      </c>
      <c r="T16" s="115"/>
      <c r="U16" s="116"/>
      <c r="V16" s="116">
        <v>330</v>
      </c>
      <c r="W16" s="116">
        <v>322</v>
      </c>
      <c r="X16" s="116">
        <v>322</v>
      </c>
      <c r="Y16" s="112">
        <v>283</v>
      </c>
      <c r="Z16" s="112">
        <v>319</v>
      </c>
      <c r="AB16" s="117">
        <f t="shared" si="2"/>
        <v>5.197386643205109E-3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2661</v>
      </c>
      <c r="W17" s="116">
        <v>2755</v>
      </c>
      <c r="X17" s="116">
        <v>2886</v>
      </c>
      <c r="Y17" s="112">
        <v>3083</v>
      </c>
      <c r="Z17" s="112">
        <v>3365</v>
      </c>
      <c r="AB17" s="117">
        <f t="shared" si="2"/>
        <v>5.4825097349169884E-2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392</v>
      </c>
      <c r="W18" s="116">
        <v>412</v>
      </c>
      <c r="X18" s="116">
        <v>416</v>
      </c>
      <c r="Y18" s="112">
        <v>491</v>
      </c>
      <c r="Z18" s="112">
        <v>555</v>
      </c>
      <c r="AB18" s="117">
        <f t="shared" si="2"/>
        <v>9.0424751942910202E-3</v>
      </c>
    </row>
    <row r="19" spans="1:28" x14ac:dyDescent="0.25">
      <c r="A19" s="61" t="str">
        <f>$S$1&amp;" ("&amp;$V$2&amp;" to "&amp;$Z$2&amp;")"</f>
        <v>Launceston (2017-18 to 2021-22)</v>
      </c>
      <c r="B19" s="61"/>
      <c r="C19" s="61"/>
      <c r="D19" s="61"/>
      <c r="E19" s="61"/>
      <c r="F19" s="61"/>
      <c r="G19" s="61" t="str">
        <f>$S$1&amp;" ("&amp;$V$2&amp;" to "&amp;$Z$2&amp;")"</f>
        <v>Launceston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2800</v>
      </c>
      <c r="W19" s="116">
        <v>2983</v>
      </c>
      <c r="X19" s="116">
        <v>3138</v>
      </c>
      <c r="Y19" s="112">
        <v>3517</v>
      </c>
      <c r="Z19" s="112">
        <v>3662</v>
      </c>
      <c r="AB19" s="117">
        <f t="shared" si="2"/>
        <v>5.9664043534222916E-2</v>
      </c>
    </row>
    <row r="20" spans="1:28" x14ac:dyDescent="0.25">
      <c r="S20" s="115" t="s">
        <v>65</v>
      </c>
      <c r="T20" s="115"/>
      <c r="U20" s="116"/>
      <c r="V20" s="116">
        <v>1457</v>
      </c>
      <c r="W20" s="116">
        <v>1513</v>
      </c>
      <c r="X20" s="116">
        <v>1509</v>
      </c>
      <c r="Y20" s="112">
        <v>1737</v>
      </c>
      <c r="Z20" s="112">
        <v>1757</v>
      </c>
      <c r="AB20" s="117">
        <f t="shared" si="2"/>
        <v>2.8626358407872657E-2</v>
      </c>
    </row>
    <row r="21" spans="1:28" x14ac:dyDescent="0.25">
      <c r="S21" s="115" t="s">
        <v>66</v>
      </c>
      <c r="T21" s="115"/>
      <c r="U21" s="116"/>
      <c r="V21" s="116">
        <v>4882</v>
      </c>
      <c r="W21" s="116">
        <v>4905</v>
      </c>
      <c r="X21" s="116">
        <v>5159</v>
      </c>
      <c r="Y21" s="112">
        <v>5498</v>
      </c>
      <c r="Z21" s="112">
        <v>6137</v>
      </c>
      <c r="AB21" s="117">
        <f t="shared" si="2"/>
        <v>9.9988595076331524E-2</v>
      </c>
    </row>
    <row r="22" spans="1:28" x14ac:dyDescent="0.25">
      <c r="S22" s="115" t="s">
        <v>67</v>
      </c>
      <c r="T22" s="115"/>
      <c r="U22" s="116"/>
      <c r="V22" s="116">
        <v>4632</v>
      </c>
      <c r="W22" s="116">
        <v>4628</v>
      </c>
      <c r="X22" s="116">
        <v>4595</v>
      </c>
      <c r="Y22" s="112">
        <v>4914</v>
      </c>
      <c r="Z22" s="112">
        <v>5730</v>
      </c>
      <c r="AB22" s="117">
        <f t="shared" si="2"/>
        <v>9.3357446600518104E-2</v>
      </c>
    </row>
    <row r="23" spans="1:28" x14ac:dyDescent="0.25">
      <c r="S23" s="115" t="s">
        <v>68</v>
      </c>
      <c r="T23" s="115"/>
      <c r="U23" s="116"/>
      <c r="V23" s="116">
        <v>1839</v>
      </c>
      <c r="W23" s="116">
        <v>1823</v>
      </c>
      <c r="X23" s="116">
        <v>1936</v>
      </c>
      <c r="Y23" s="112">
        <v>2177</v>
      </c>
      <c r="Z23" s="112">
        <v>2640</v>
      </c>
      <c r="AB23" s="117">
        <f t="shared" si="2"/>
        <v>4.3012854978249179E-2</v>
      </c>
    </row>
    <row r="24" spans="1:28" x14ac:dyDescent="0.25">
      <c r="S24" s="115" t="s">
        <v>69</v>
      </c>
      <c r="T24" s="115"/>
      <c r="U24" s="116"/>
      <c r="V24" s="116">
        <v>450</v>
      </c>
      <c r="W24" s="116">
        <v>464</v>
      </c>
      <c r="X24" s="116">
        <v>472</v>
      </c>
      <c r="Y24" s="112">
        <v>374</v>
      </c>
      <c r="Z24" s="112">
        <v>472</v>
      </c>
      <c r="AB24" s="117">
        <f t="shared" si="2"/>
        <v>7.6901771021718234E-3</v>
      </c>
    </row>
    <row r="25" spans="1:28" x14ac:dyDescent="0.25">
      <c r="S25" s="115" t="s">
        <v>70</v>
      </c>
      <c r="T25" s="115"/>
      <c r="U25" s="116"/>
      <c r="V25" s="116">
        <v>1709</v>
      </c>
      <c r="W25" s="116">
        <v>1808</v>
      </c>
      <c r="X25" s="116">
        <v>1840</v>
      </c>
      <c r="Y25" s="112">
        <v>1940</v>
      </c>
      <c r="Z25" s="112">
        <v>2113</v>
      </c>
      <c r="AB25" s="117">
        <f t="shared" si="2"/>
        <v>3.442657673069717E-2</v>
      </c>
    </row>
    <row r="26" spans="1:28" x14ac:dyDescent="0.25">
      <c r="S26" s="115" t="s">
        <v>71</v>
      </c>
      <c r="T26" s="115"/>
      <c r="U26" s="116"/>
      <c r="V26" s="116">
        <v>833</v>
      </c>
      <c r="W26" s="116">
        <v>827</v>
      </c>
      <c r="X26" s="116">
        <v>762</v>
      </c>
      <c r="Y26" s="112">
        <v>792</v>
      </c>
      <c r="Z26" s="112">
        <v>913</v>
      </c>
      <c r="AB26" s="117">
        <f t="shared" si="2"/>
        <v>1.4875279013311175E-2</v>
      </c>
    </row>
    <row r="27" spans="1:28" x14ac:dyDescent="0.25">
      <c r="S27" s="115" t="s">
        <v>72</v>
      </c>
      <c r="T27" s="115"/>
      <c r="U27" s="116"/>
      <c r="V27" s="116">
        <v>2714</v>
      </c>
      <c r="W27" s="116">
        <v>2754</v>
      </c>
      <c r="X27" s="116">
        <v>2828</v>
      </c>
      <c r="Y27" s="112">
        <v>3056</v>
      </c>
      <c r="Z27" s="112">
        <v>3436</v>
      </c>
      <c r="AB27" s="117">
        <f t="shared" si="2"/>
        <v>5.5981882464115222E-2</v>
      </c>
    </row>
    <row r="28" spans="1:28" x14ac:dyDescent="0.25">
      <c r="S28" s="115" t="s">
        <v>73</v>
      </c>
      <c r="T28" s="115"/>
      <c r="U28" s="116"/>
      <c r="V28" s="116">
        <v>3365</v>
      </c>
      <c r="W28" s="116">
        <v>3613</v>
      </c>
      <c r="X28" s="116">
        <v>3672</v>
      </c>
      <c r="Y28" s="112">
        <v>4181</v>
      </c>
      <c r="Z28" s="112">
        <v>4382</v>
      </c>
      <c r="AB28" s="117">
        <f t="shared" si="2"/>
        <v>7.1394822164654509E-2</v>
      </c>
    </row>
    <row r="29" spans="1:28" x14ac:dyDescent="0.25">
      <c r="S29" s="115" t="s">
        <v>74</v>
      </c>
      <c r="T29" s="115"/>
      <c r="U29" s="116"/>
      <c r="V29" s="116">
        <v>2049</v>
      </c>
      <c r="W29" s="116">
        <v>2365</v>
      </c>
      <c r="X29" s="116">
        <v>2015</v>
      </c>
      <c r="Y29" s="112">
        <v>2340</v>
      </c>
      <c r="Z29" s="112">
        <v>2868</v>
      </c>
      <c r="AB29" s="117">
        <f t="shared" si="2"/>
        <v>4.6727601544552522E-2</v>
      </c>
    </row>
    <row r="30" spans="1:28" x14ac:dyDescent="0.25">
      <c r="S30" s="115" t="s">
        <v>75</v>
      </c>
      <c r="T30" s="115"/>
      <c r="U30" s="116"/>
      <c r="V30" s="116">
        <v>4503</v>
      </c>
      <c r="W30" s="116">
        <v>4527</v>
      </c>
      <c r="X30" s="116">
        <v>4604</v>
      </c>
      <c r="Y30" s="112">
        <v>4535</v>
      </c>
      <c r="Z30" s="112">
        <v>5056</v>
      </c>
      <c r="AB30" s="117">
        <f t="shared" si="2"/>
        <v>8.2376134382586313E-2</v>
      </c>
    </row>
    <row r="31" spans="1:28" x14ac:dyDescent="0.25">
      <c r="S31" s="115" t="s">
        <v>76</v>
      </c>
      <c r="T31" s="115"/>
      <c r="U31" s="116"/>
      <c r="V31" s="116">
        <v>7540</v>
      </c>
      <c r="W31" s="116">
        <v>7893</v>
      </c>
      <c r="X31" s="116">
        <v>8456</v>
      </c>
      <c r="Y31" s="112">
        <v>9617</v>
      </c>
      <c r="Z31" s="112">
        <v>10569</v>
      </c>
      <c r="AB31" s="117">
        <f t="shared" si="2"/>
        <v>0.17219805464587712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1077</v>
      </c>
      <c r="W32" s="116">
        <v>1028</v>
      </c>
      <c r="X32" s="116">
        <v>1181</v>
      </c>
      <c r="Y32" s="112">
        <v>1232</v>
      </c>
      <c r="Z32" s="112">
        <v>1326</v>
      </c>
      <c r="AB32" s="117">
        <f t="shared" si="2"/>
        <v>2.1604183977711522E-2</v>
      </c>
    </row>
    <row r="33" spans="19:32" x14ac:dyDescent="0.25">
      <c r="S33" s="115" t="s">
        <v>78</v>
      </c>
      <c r="T33" s="115"/>
      <c r="U33" s="116"/>
      <c r="V33" s="116">
        <v>1821</v>
      </c>
      <c r="W33" s="116">
        <v>1831</v>
      </c>
      <c r="X33" s="116">
        <v>1860</v>
      </c>
      <c r="Y33" s="112">
        <v>2097</v>
      </c>
      <c r="Z33" s="112">
        <v>2287</v>
      </c>
      <c r="AB33" s="117">
        <f t="shared" si="2"/>
        <v>3.7261514899718136E-2</v>
      </c>
    </row>
    <row r="34" spans="19:32" x14ac:dyDescent="0.25">
      <c r="S34" s="118" t="s">
        <v>53</v>
      </c>
      <c r="T34" s="118"/>
      <c r="U34" s="119"/>
      <c r="V34" s="119">
        <v>49732</v>
      </c>
      <c r="W34" s="119">
        <v>50484</v>
      </c>
      <c r="X34" s="119">
        <v>52005</v>
      </c>
      <c r="Y34" s="120">
        <v>56182</v>
      </c>
      <c r="Z34" s="120">
        <v>61377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28701</v>
      </c>
      <c r="W37" s="112">
        <v>28761</v>
      </c>
      <c r="X37" s="112">
        <v>29556</v>
      </c>
      <c r="Y37" s="112">
        <v>29960</v>
      </c>
      <c r="Z37" s="112">
        <v>30351</v>
      </c>
      <c r="AB37" s="132">
        <f>Z37/Z40*100</f>
        <v>76.943162804847134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6344</v>
      </c>
      <c r="W38" s="112">
        <v>6691</v>
      </c>
      <c r="X38" s="112">
        <v>7048</v>
      </c>
      <c r="Y38" s="112">
        <v>7759</v>
      </c>
      <c r="Z38" s="112">
        <v>9095</v>
      </c>
      <c r="AB38" s="132">
        <f>Z38/Z40*100</f>
        <v>23.05683719515287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35045</v>
      </c>
      <c r="W40" s="112">
        <v>35452</v>
      </c>
      <c r="X40" s="112">
        <v>36604</v>
      </c>
      <c r="Y40" s="112">
        <v>37719</v>
      </c>
      <c r="Z40" s="112">
        <v>39446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13</v>
      </c>
      <c r="W44" s="112">
        <v>12</v>
      </c>
      <c r="X44" s="112">
        <v>16</v>
      </c>
      <c r="Y44" s="112">
        <v>34</v>
      </c>
      <c r="Z44" s="112">
        <v>44</v>
      </c>
    </row>
    <row r="45" spans="19:32" x14ac:dyDescent="0.25">
      <c r="S45" s="115" t="s">
        <v>37</v>
      </c>
      <c r="T45" s="115"/>
      <c r="U45" s="112"/>
      <c r="V45" s="112">
        <v>459</v>
      </c>
      <c r="W45" s="112">
        <v>422</v>
      </c>
      <c r="X45" s="112">
        <v>460</v>
      </c>
      <c r="Y45" s="112">
        <v>572</v>
      </c>
      <c r="Z45" s="112">
        <v>672</v>
      </c>
    </row>
    <row r="46" spans="19:32" x14ac:dyDescent="0.25">
      <c r="S46" s="115" t="s">
        <v>38</v>
      </c>
      <c r="T46" s="115"/>
      <c r="U46" s="112"/>
      <c r="V46" s="112">
        <v>1686</v>
      </c>
      <c r="W46" s="112">
        <v>1574</v>
      </c>
      <c r="X46" s="112">
        <v>1370</v>
      </c>
      <c r="Y46" s="112">
        <v>1385</v>
      </c>
      <c r="Z46" s="112">
        <v>1554</v>
      </c>
    </row>
    <row r="47" spans="19:32" x14ac:dyDescent="0.25">
      <c r="S47" s="115" t="s">
        <v>39</v>
      </c>
      <c r="T47" s="115"/>
      <c r="U47" s="112"/>
      <c r="V47" s="112">
        <v>2773</v>
      </c>
      <c r="W47" s="112">
        <v>2638</v>
      </c>
      <c r="X47" s="112">
        <v>2630</v>
      </c>
      <c r="Y47" s="112">
        <v>2846</v>
      </c>
      <c r="Z47" s="112">
        <v>2934</v>
      </c>
    </row>
    <row r="48" spans="19:32" x14ac:dyDescent="0.25">
      <c r="S48" s="115" t="s">
        <v>40</v>
      </c>
      <c r="T48" s="115"/>
      <c r="U48" s="112"/>
      <c r="V48" s="112">
        <v>3255</v>
      </c>
      <c r="W48" s="112">
        <v>3401</v>
      </c>
      <c r="X48" s="112">
        <v>3874</v>
      </c>
      <c r="Y48" s="112">
        <v>4775</v>
      </c>
      <c r="Z48" s="112">
        <v>5411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2869</v>
      </c>
      <c r="W49" s="112">
        <v>2962</v>
      </c>
      <c r="X49" s="112">
        <v>3415</v>
      </c>
      <c r="Y49" s="112">
        <v>3907</v>
      </c>
      <c r="Z49" s="112">
        <v>4512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Launceston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2353</v>
      </c>
      <c r="W50" s="112">
        <v>2459</v>
      </c>
      <c r="X50" s="112">
        <v>2667</v>
      </c>
      <c r="Y50" s="112">
        <v>3011</v>
      </c>
      <c r="Z50" s="112">
        <v>3330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2243</v>
      </c>
      <c r="W51" s="112">
        <v>2304</v>
      </c>
      <c r="X51" s="112">
        <v>2240</v>
      </c>
      <c r="Y51" s="112">
        <v>2374</v>
      </c>
      <c r="Z51" s="112">
        <v>2565</v>
      </c>
    </row>
    <row r="52" spans="1:26" ht="15" customHeight="1" x14ac:dyDescent="0.25">
      <c r="S52" s="115" t="s">
        <v>44</v>
      </c>
      <c r="T52" s="115"/>
      <c r="U52" s="112"/>
      <c r="V52" s="112">
        <v>2440</v>
      </c>
      <c r="W52" s="112">
        <v>2356</v>
      </c>
      <c r="X52" s="112">
        <v>2357</v>
      </c>
      <c r="Y52" s="112">
        <v>2286</v>
      </c>
      <c r="Z52" s="112">
        <v>2418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2104</v>
      </c>
      <c r="W53" s="112">
        <v>2153</v>
      </c>
      <c r="X53" s="112">
        <v>2241</v>
      </c>
      <c r="Y53" s="112">
        <v>2255</v>
      </c>
      <c r="Z53" s="112">
        <v>2451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2083</v>
      </c>
      <c r="W54" s="112">
        <v>2002</v>
      </c>
      <c r="X54" s="112">
        <v>1995</v>
      </c>
      <c r="Y54" s="112">
        <v>2035</v>
      </c>
      <c r="Z54" s="112">
        <v>2008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1576</v>
      </c>
      <c r="W55" s="112">
        <v>1629</v>
      </c>
      <c r="X55" s="112">
        <v>1635</v>
      </c>
      <c r="Y55" s="112">
        <v>1627</v>
      </c>
      <c r="Z55" s="112">
        <v>1752</v>
      </c>
    </row>
    <row r="56" spans="1:26" ht="15" customHeight="1" x14ac:dyDescent="0.25">
      <c r="S56" s="115" t="s">
        <v>48</v>
      </c>
      <c r="T56" s="115"/>
      <c r="U56" s="112"/>
      <c r="V56" s="112">
        <v>764</v>
      </c>
      <c r="W56" s="112">
        <v>824</v>
      </c>
      <c r="X56" s="112">
        <v>819</v>
      </c>
      <c r="Y56" s="112">
        <v>916</v>
      </c>
      <c r="Z56" s="112">
        <v>982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373</v>
      </c>
      <c r="W57" s="112">
        <v>368</v>
      </c>
      <c r="X57" s="112">
        <v>359</v>
      </c>
      <c r="Y57" s="112">
        <v>395</v>
      </c>
      <c r="Z57" s="112">
        <v>418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135</v>
      </c>
      <c r="W58" s="112">
        <v>139</v>
      </c>
      <c r="X58" s="112">
        <v>147</v>
      </c>
      <c r="Y58" s="112">
        <v>167</v>
      </c>
      <c r="Z58" s="112">
        <v>194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86</v>
      </c>
      <c r="W59" s="112">
        <v>78</v>
      </c>
      <c r="X59" s="112">
        <v>83</v>
      </c>
      <c r="Y59" s="112">
        <v>65</v>
      </c>
      <c r="Z59" s="112">
        <v>50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43</v>
      </c>
      <c r="W60" s="112">
        <v>36</v>
      </c>
      <c r="X60" s="112">
        <v>31</v>
      </c>
      <c r="Y60" s="112">
        <v>29</v>
      </c>
      <c r="Z60" s="112">
        <v>39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25237</v>
      </c>
      <c r="W61" s="112">
        <v>25358</v>
      </c>
      <c r="X61" s="112">
        <v>26339</v>
      </c>
      <c r="Y61" s="112">
        <v>28679</v>
      </c>
      <c r="Z61" s="112">
        <v>31329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21</v>
      </c>
      <c r="W63" s="112">
        <v>19</v>
      </c>
      <c r="X63" s="112">
        <v>16</v>
      </c>
      <c r="Y63" s="112">
        <v>43</v>
      </c>
      <c r="Z63" s="112">
        <v>53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570</v>
      </c>
      <c r="W64" s="112">
        <v>645</v>
      </c>
      <c r="X64" s="112">
        <v>666</v>
      </c>
      <c r="Y64" s="112">
        <v>687</v>
      </c>
      <c r="Z64" s="112">
        <v>894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Launceston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1659</v>
      </c>
      <c r="W65" s="112">
        <v>1646</v>
      </c>
      <c r="X65" s="112">
        <v>1514</v>
      </c>
      <c r="Y65" s="112">
        <v>1769</v>
      </c>
      <c r="Z65" s="112">
        <v>1892</v>
      </c>
    </row>
    <row r="66" spans="1:26" x14ac:dyDescent="0.25">
      <c r="S66" s="115" t="s">
        <v>39</v>
      </c>
      <c r="T66" s="115"/>
      <c r="U66" s="112"/>
      <c r="V66" s="112">
        <v>2692</v>
      </c>
      <c r="W66" s="112">
        <v>2706</v>
      </c>
      <c r="X66" s="112">
        <v>2729</v>
      </c>
      <c r="Y66" s="112">
        <v>2773</v>
      </c>
      <c r="Z66" s="112">
        <v>2950</v>
      </c>
    </row>
    <row r="67" spans="1:26" x14ac:dyDescent="0.25">
      <c r="S67" s="115" t="s">
        <v>40</v>
      </c>
      <c r="T67" s="115"/>
      <c r="U67" s="112"/>
      <c r="V67" s="112">
        <v>2905</v>
      </c>
      <c r="W67" s="112">
        <v>3058</v>
      </c>
      <c r="X67" s="112">
        <v>3410</v>
      </c>
      <c r="Y67" s="112">
        <v>4014</v>
      </c>
      <c r="Z67" s="112">
        <v>4504</v>
      </c>
    </row>
    <row r="68" spans="1:26" x14ac:dyDescent="0.25">
      <c r="S68" s="115" t="s">
        <v>41</v>
      </c>
      <c r="T68" s="115"/>
      <c r="U68" s="112"/>
      <c r="V68" s="112">
        <v>2425</v>
      </c>
      <c r="W68" s="112">
        <v>2558</v>
      </c>
      <c r="X68" s="112">
        <v>2806</v>
      </c>
      <c r="Y68" s="112">
        <v>3229</v>
      </c>
      <c r="Z68" s="112">
        <v>3691</v>
      </c>
    </row>
    <row r="69" spans="1:26" x14ac:dyDescent="0.25">
      <c r="S69" s="115" t="s">
        <v>42</v>
      </c>
      <c r="T69" s="115"/>
      <c r="U69" s="112"/>
      <c r="V69" s="112">
        <v>2264</v>
      </c>
      <c r="W69" s="112">
        <v>2346</v>
      </c>
      <c r="X69" s="112">
        <v>2442</v>
      </c>
      <c r="Y69" s="112">
        <v>2566</v>
      </c>
      <c r="Z69" s="112">
        <v>2882</v>
      </c>
    </row>
    <row r="70" spans="1:26" x14ac:dyDescent="0.25">
      <c r="S70" s="115" t="s">
        <v>43</v>
      </c>
      <c r="T70" s="115"/>
      <c r="U70" s="112"/>
      <c r="V70" s="112">
        <v>2250</v>
      </c>
      <c r="W70" s="112">
        <v>2257</v>
      </c>
      <c r="X70" s="112">
        <v>2198</v>
      </c>
      <c r="Y70" s="112">
        <v>2336</v>
      </c>
      <c r="Z70" s="112">
        <v>2636</v>
      </c>
    </row>
    <row r="71" spans="1:26" x14ac:dyDescent="0.25">
      <c r="S71" s="115" t="s">
        <v>44</v>
      </c>
      <c r="T71" s="115"/>
      <c r="U71" s="112"/>
      <c r="V71" s="112">
        <v>2466</v>
      </c>
      <c r="W71" s="112">
        <v>2502</v>
      </c>
      <c r="X71" s="112">
        <v>2470</v>
      </c>
      <c r="Y71" s="112">
        <v>2399</v>
      </c>
      <c r="Z71" s="112">
        <v>2420</v>
      </c>
    </row>
    <row r="72" spans="1:26" x14ac:dyDescent="0.25">
      <c r="S72" s="115" t="s">
        <v>45</v>
      </c>
      <c r="T72" s="115"/>
      <c r="U72" s="112"/>
      <c r="V72" s="112">
        <v>2370</v>
      </c>
      <c r="W72" s="112">
        <v>2419</v>
      </c>
      <c r="X72" s="112">
        <v>2345</v>
      </c>
      <c r="Y72" s="112">
        <v>2475</v>
      </c>
      <c r="Z72" s="112">
        <v>2602</v>
      </c>
    </row>
    <row r="73" spans="1:26" x14ac:dyDescent="0.25">
      <c r="S73" s="115" t="s">
        <v>46</v>
      </c>
      <c r="T73" s="115"/>
      <c r="U73" s="112"/>
      <c r="V73" s="112">
        <v>2213</v>
      </c>
      <c r="W73" s="112">
        <v>2271</v>
      </c>
      <c r="X73" s="112">
        <v>2235</v>
      </c>
      <c r="Y73" s="112">
        <v>2215</v>
      </c>
      <c r="Z73" s="112">
        <v>2290</v>
      </c>
    </row>
    <row r="74" spans="1:26" x14ac:dyDescent="0.25">
      <c r="S74" s="115" t="s">
        <v>47</v>
      </c>
      <c r="T74" s="115"/>
      <c r="U74" s="112"/>
      <c r="V74" s="112">
        <v>1529</v>
      </c>
      <c r="W74" s="112">
        <v>1564</v>
      </c>
      <c r="X74" s="112">
        <v>1635</v>
      </c>
      <c r="Y74" s="112">
        <v>1696</v>
      </c>
      <c r="Z74" s="112">
        <v>1813</v>
      </c>
    </row>
    <row r="75" spans="1:26" x14ac:dyDescent="0.25">
      <c r="S75" s="115" t="s">
        <v>48</v>
      </c>
      <c r="T75" s="115"/>
      <c r="U75" s="112"/>
      <c r="V75" s="112">
        <v>681</v>
      </c>
      <c r="W75" s="112">
        <v>724</v>
      </c>
      <c r="X75" s="112">
        <v>754</v>
      </c>
      <c r="Y75" s="112">
        <v>803</v>
      </c>
      <c r="Z75" s="112">
        <v>888</v>
      </c>
    </row>
    <row r="76" spans="1:26" x14ac:dyDescent="0.25">
      <c r="S76" s="115" t="s">
        <v>49</v>
      </c>
      <c r="T76" s="115"/>
      <c r="U76" s="112"/>
      <c r="V76" s="112">
        <v>214</v>
      </c>
      <c r="W76" s="112">
        <v>222</v>
      </c>
      <c r="X76" s="112">
        <v>252</v>
      </c>
      <c r="Y76" s="112">
        <v>281</v>
      </c>
      <c r="Z76" s="112">
        <v>316</v>
      </c>
    </row>
    <row r="77" spans="1:26" x14ac:dyDescent="0.25">
      <c r="S77" s="115" t="s">
        <v>50</v>
      </c>
      <c r="T77" s="115"/>
      <c r="U77" s="112"/>
      <c r="V77" s="112">
        <v>111</v>
      </c>
      <c r="W77" s="112">
        <v>94</v>
      </c>
      <c r="X77" s="112">
        <v>94</v>
      </c>
      <c r="Y77" s="112">
        <v>82</v>
      </c>
      <c r="Z77" s="112">
        <v>98</v>
      </c>
    </row>
    <row r="78" spans="1:26" x14ac:dyDescent="0.25">
      <c r="S78" s="115" t="s">
        <v>51</v>
      </c>
      <c r="T78" s="115"/>
      <c r="U78" s="112"/>
      <c r="V78" s="112">
        <v>63</v>
      </c>
      <c r="W78" s="112">
        <v>43</v>
      </c>
      <c r="X78" s="112">
        <v>44</v>
      </c>
      <c r="Y78" s="112">
        <v>43</v>
      </c>
      <c r="Z78" s="112">
        <v>43</v>
      </c>
    </row>
    <row r="79" spans="1:26" x14ac:dyDescent="0.25">
      <c r="S79" s="115" t="s">
        <v>52</v>
      </c>
      <c r="T79" s="115"/>
      <c r="U79" s="112"/>
      <c r="V79" s="112">
        <v>67</v>
      </c>
      <c r="W79" s="112">
        <v>59</v>
      </c>
      <c r="X79" s="112">
        <v>54</v>
      </c>
      <c r="Y79" s="112">
        <v>43</v>
      </c>
      <c r="Z79" s="112">
        <v>38</v>
      </c>
    </row>
    <row r="80" spans="1:26" x14ac:dyDescent="0.25">
      <c r="S80" s="118" t="s">
        <v>53</v>
      </c>
      <c r="T80" s="118"/>
      <c r="U80" s="112"/>
      <c r="V80" s="112">
        <v>24495</v>
      </c>
      <c r="W80" s="112">
        <v>25130</v>
      </c>
      <c r="X80" s="112">
        <v>25664</v>
      </c>
      <c r="Y80" s="112">
        <v>27454</v>
      </c>
      <c r="Z80" s="112">
        <v>30018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Launceston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1819</v>
      </c>
      <c r="W83" s="112">
        <v>1815</v>
      </c>
      <c r="X83" s="112">
        <v>1898</v>
      </c>
      <c r="Y83" s="112">
        <v>1938</v>
      </c>
      <c r="Z83" s="112">
        <v>2043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2440</v>
      </c>
      <c r="W84" s="112">
        <v>2432</v>
      </c>
      <c r="X84" s="112">
        <v>2535</v>
      </c>
      <c r="Y84" s="112">
        <v>2570</v>
      </c>
      <c r="Z84" s="112">
        <v>2690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2886</v>
      </c>
      <c r="W85" s="112">
        <v>2993</v>
      </c>
      <c r="X85" s="112">
        <v>3057</v>
      </c>
      <c r="Y85" s="112">
        <v>3205</v>
      </c>
      <c r="Z85" s="112">
        <v>3371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61,378</v>
      </c>
      <c r="D86" s="94">
        <f t="shared" ref="D86:D91" si="4">AD4</f>
        <v>9.2485137588551591E-2</v>
      </c>
      <c r="E86" s="95">
        <f t="shared" ref="E86:E91" si="5">AD4</f>
        <v>9.2485137588551591E-2</v>
      </c>
      <c r="F86" s="94">
        <f t="shared" ref="F86:F91" si="6">AF4</f>
        <v>0.23407592086215212</v>
      </c>
      <c r="G86" s="95">
        <f t="shared" ref="G86:G91" si="7">AF4</f>
        <v>0.23407592086215212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1154</v>
      </c>
      <c r="W86" s="112">
        <v>1194</v>
      </c>
      <c r="X86" s="112">
        <v>1312</v>
      </c>
      <c r="Y86" s="112">
        <v>1485</v>
      </c>
      <c r="Z86" s="112">
        <v>1646</v>
      </c>
    </row>
    <row r="87" spans="1:30" ht="15" customHeight="1" x14ac:dyDescent="0.25">
      <c r="A87" s="96" t="s">
        <v>4</v>
      </c>
      <c r="B87" s="49"/>
      <c r="C87" s="97" t="str">
        <f t="shared" si="3"/>
        <v>31,325</v>
      </c>
      <c r="D87" s="94">
        <f t="shared" si="4"/>
        <v>9.2262631193556155E-2</v>
      </c>
      <c r="E87" s="95">
        <f t="shared" si="5"/>
        <v>9.2262631193556155E-2</v>
      </c>
      <c r="F87" s="94">
        <f t="shared" si="6"/>
        <v>0.2410855784469097</v>
      </c>
      <c r="G87" s="95">
        <f t="shared" si="7"/>
        <v>0.2410855784469097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851</v>
      </c>
      <c r="W87" s="112">
        <v>842</v>
      </c>
      <c r="X87" s="112">
        <v>834</v>
      </c>
      <c r="Y87" s="112">
        <v>838</v>
      </c>
      <c r="Z87" s="112">
        <v>902</v>
      </c>
    </row>
    <row r="88" spans="1:30" ht="15" customHeight="1" x14ac:dyDescent="0.25">
      <c r="A88" s="96" t="s">
        <v>5</v>
      </c>
      <c r="B88" s="49"/>
      <c r="C88" s="97" t="str">
        <f t="shared" si="3"/>
        <v>30,015</v>
      </c>
      <c r="D88" s="94">
        <f t="shared" si="4"/>
        <v>9.3283310264442365E-2</v>
      </c>
      <c r="E88" s="95">
        <f t="shared" si="5"/>
        <v>9.3283310264442365E-2</v>
      </c>
      <c r="F88" s="94">
        <f t="shared" si="6"/>
        <v>0.22535211267605626</v>
      </c>
      <c r="G88" s="95">
        <f t="shared" si="7"/>
        <v>0.22535211267605626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1195</v>
      </c>
      <c r="W88" s="112">
        <v>1213</v>
      </c>
      <c r="X88" s="112">
        <v>1254</v>
      </c>
      <c r="Y88" s="112">
        <v>1263</v>
      </c>
      <c r="Z88" s="112">
        <v>1280</v>
      </c>
    </row>
    <row r="89" spans="1:30" ht="15" customHeight="1" x14ac:dyDescent="0.25">
      <c r="A89" s="49" t="s">
        <v>6</v>
      </c>
      <c r="B89" s="49"/>
      <c r="C89" s="97" t="str">
        <f t="shared" si="3"/>
        <v>39,445</v>
      </c>
      <c r="D89" s="94">
        <f t="shared" si="4"/>
        <v>4.5648543329003477E-2</v>
      </c>
      <c r="E89" s="95">
        <f t="shared" si="5"/>
        <v>4.5648543329003477E-2</v>
      </c>
      <c r="F89" s="94">
        <f t="shared" si="6"/>
        <v>0.1253922967189729</v>
      </c>
      <c r="G89" s="95">
        <f t="shared" si="7"/>
        <v>0.1253922967189729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1671</v>
      </c>
      <c r="W89" s="112">
        <v>1756</v>
      </c>
      <c r="X89" s="112">
        <v>1798</v>
      </c>
      <c r="Y89" s="112">
        <v>1861</v>
      </c>
      <c r="Z89" s="112">
        <v>1929</v>
      </c>
    </row>
    <row r="90" spans="1:30" ht="15" customHeight="1" x14ac:dyDescent="0.25">
      <c r="A90" s="49" t="s">
        <v>96</v>
      </c>
      <c r="B90" s="49"/>
      <c r="C90" s="97" t="str">
        <f t="shared" si="3"/>
        <v>$40,888</v>
      </c>
      <c r="D90" s="94">
        <f t="shared" si="4"/>
        <v>2.4824886846299021E-2</v>
      </c>
      <c r="E90" s="95">
        <f t="shared" si="5"/>
        <v>2.4824886846299021E-2</v>
      </c>
      <c r="F90" s="94">
        <f t="shared" si="6"/>
        <v>0.12468882806805204</v>
      </c>
      <c r="G90" s="95">
        <f t="shared" si="7"/>
        <v>0.12468882806805204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2730</v>
      </c>
      <c r="W90" s="112">
        <v>2758</v>
      </c>
      <c r="X90" s="112">
        <v>2946</v>
      </c>
      <c r="Y90" s="112">
        <v>3083</v>
      </c>
      <c r="Z90" s="112">
        <v>3183</v>
      </c>
    </row>
    <row r="91" spans="1:30" ht="15" customHeight="1" x14ac:dyDescent="0.25">
      <c r="A91" s="49" t="s">
        <v>7</v>
      </c>
      <c r="B91" s="49"/>
      <c r="C91" s="97" t="str">
        <f t="shared" si="3"/>
        <v>$2,316.8 mil</v>
      </c>
      <c r="D91" s="94">
        <f t="shared" si="4"/>
        <v>8.8010069399478974E-2</v>
      </c>
      <c r="E91" s="95">
        <f t="shared" si="5"/>
        <v>8.8010069399478974E-2</v>
      </c>
      <c r="F91" s="94">
        <f t="shared" si="6"/>
        <v>0.3082805954422243</v>
      </c>
      <c r="G91" s="95">
        <f t="shared" si="7"/>
        <v>0.3082805954422243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17900</v>
      </c>
      <c r="W91" s="112">
        <v>18019</v>
      </c>
      <c r="X91" s="112">
        <v>18621</v>
      </c>
      <c r="Y91" s="112">
        <v>19192</v>
      </c>
      <c r="Z91" s="112">
        <v>20173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1178</v>
      </c>
      <c r="W93" s="112">
        <v>1211</v>
      </c>
      <c r="X93" s="112">
        <v>1261</v>
      </c>
      <c r="Y93" s="112">
        <v>1281</v>
      </c>
      <c r="Z93" s="112">
        <v>1357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3674</v>
      </c>
      <c r="W94" s="112">
        <v>3777</v>
      </c>
      <c r="X94" s="112">
        <v>3929</v>
      </c>
      <c r="Y94" s="112">
        <v>4029</v>
      </c>
      <c r="Z94" s="112">
        <v>4253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581</v>
      </c>
      <c r="W95" s="112">
        <v>597</v>
      </c>
      <c r="X95" s="112">
        <v>620</v>
      </c>
      <c r="Y95" s="112">
        <v>639</v>
      </c>
      <c r="Z95" s="112">
        <v>697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2892</v>
      </c>
      <c r="W96" s="112">
        <v>3106</v>
      </c>
      <c r="X96" s="112">
        <v>3259</v>
      </c>
      <c r="Y96" s="112">
        <v>3523</v>
      </c>
      <c r="Z96" s="112">
        <v>3726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2728</v>
      </c>
      <c r="W97" s="112">
        <v>2706</v>
      </c>
      <c r="X97" s="112">
        <v>2734</v>
      </c>
      <c r="Y97" s="112">
        <v>2746</v>
      </c>
      <c r="Z97" s="112">
        <v>2839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1899</v>
      </c>
      <c r="W98" s="112">
        <v>1937</v>
      </c>
      <c r="X98" s="112">
        <v>1905</v>
      </c>
      <c r="Y98" s="112">
        <v>1989</v>
      </c>
      <c r="Z98" s="112">
        <v>2075</v>
      </c>
    </row>
    <row r="99" spans="1:32" ht="15" customHeight="1" x14ac:dyDescent="0.25">
      <c r="S99" s="115" t="s">
        <v>143</v>
      </c>
      <c r="T99" s="115"/>
      <c r="U99" s="112"/>
      <c r="V99" s="112">
        <v>126</v>
      </c>
      <c r="W99" s="112">
        <v>144</v>
      </c>
      <c r="X99" s="112">
        <v>156</v>
      </c>
      <c r="Y99" s="112">
        <v>170</v>
      </c>
      <c r="Z99" s="112">
        <v>181</v>
      </c>
    </row>
    <row r="100" spans="1:32" ht="15" customHeight="1" x14ac:dyDescent="0.25">
      <c r="S100" s="115" t="s">
        <v>58</v>
      </c>
      <c r="T100" s="115"/>
      <c r="U100" s="112"/>
      <c r="V100" s="112">
        <v>1521</v>
      </c>
      <c r="W100" s="112">
        <v>1530</v>
      </c>
      <c r="X100" s="112">
        <v>1702</v>
      </c>
      <c r="Y100" s="112">
        <v>1790</v>
      </c>
      <c r="Z100" s="112">
        <v>1787</v>
      </c>
    </row>
    <row r="101" spans="1:32" x14ac:dyDescent="0.25">
      <c r="A101" s="18"/>
      <c r="S101" s="118" t="s">
        <v>53</v>
      </c>
      <c r="T101" s="118"/>
      <c r="U101" s="112"/>
      <c r="V101" s="112">
        <v>17147</v>
      </c>
      <c r="W101" s="112">
        <v>17428</v>
      </c>
      <c r="X101" s="112">
        <v>17990</v>
      </c>
      <c r="Y101" s="112">
        <v>18485</v>
      </c>
      <c r="Z101" s="112">
        <v>19240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36578</v>
      </c>
      <c r="W104" s="112">
        <v>37356</v>
      </c>
      <c r="X104" s="112">
        <v>41681</v>
      </c>
      <c r="Y104" s="112">
        <v>42348</v>
      </c>
      <c r="Z104" s="112">
        <v>46682</v>
      </c>
      <c r="AB104" s="109" t="str">
        <f>TEXT(Z104,"###,###")</f>
        <v>46,682</v>
      </c>
      <c r="AD104" s="130">
        <f>Z104/($Z$4)*100</f>
        <v>76.056567499755616</v>
      </c>
      <c r="AF104" s="109"/>
    </row>
    <row r="105" spans="1:32" x14ac:dyDescent="0.25">
      <c r="S105" s="115" t="s">
        <v>17</v>
      </c>
      <c r="T105" s="115"/>
      <c r="U105" s="112"/>
      <c r="V105" s="112">
        <v>9697</v>
      </c>
      <c r="W105" s="112">
        <v>10051</v>
      </c>
      <c r="X105" s="112">
        <v>9940</v>
      </c>
      <c r="Y105" s="112">
        <v>10293</v>
      </c>
      <c r="Z105" s="112">
        <v>11175</v>
      </c>
      <c r="AB105" s="109" t="str">
        <f>TEXT(Z105,"###,###")</f>
        <v>11,175</v>
      </c>
      <c r="AD105" s="130">
        <f>Z105/($Z$4)*100</f>
        <v>18.206849359705433</v>
      </c>
      <c r="AF105" s="109"/>
    </row>
    <row r="106" spans="1:32" x14ac:dyDescent="0.25">
      <c r="S106" s="118" t="s">
        <v>53</v>
      </c>
      <c r="T106" s="118"/>
      <c r="U106" s="120"/>
      <c r="V106" s="120">
        <v>46275</v>
      </c>
      <c r="W106" s="120">
        <v>47407</v>
      </c>
      <c r="X106" s="120">
        <v>51621</v>
      </c>
      <c r="Y106" s="120">
        <v>52641</v>
      </c>
      <c r="Z106" s="120">
        <v>57857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7407</v>
      </c>
      <c r="W108" s="112">
        <v>6867</v>
      </c>
      <c r="X108" s="112">
        <v>6906</v>
      </c>
      <c r="Y108" s="112">
        <v>7315</v>
      </c>
      <c r="Z108" s="112">
        <v>7475</v>
      </c>
      <c r="AB108" s="109" t="str">
        <f>TEXT(Z108,"###,###")</f>
        <v>7,475</v>
      </c>
      <c r="AD108" s="130">
        <f>Z108/($Z$4)*100</f>
        <v>12.178630779758219</v>
      </c>
      <c r="AF108" s="109"/>
    </row>
    <row r="109" spans="1:32" x14ac:dyDescent="0.25">
      <c r="S109" s="115" t="s">
        <v>20</v>
      </c>
      <c r="T109" s="115"/>
      <c r="U109" s="112"/>
      <c r="V109" s="112">
        <v>8339</v>
      </c>
      <c r="W109" s="112">
        <v>8085</v>
      </c>
      <c r="X109" s="112">
        <v>8306</v>
      </c>
      <c r="Y109" s="112">
        <v>9063</v>
      </c>
      <c r="Z109" s="112">
        <v>9699</v>
      </c>
      <c r="AB109" s="109" t="str">
        <f>TEXT(Z109,"###,###")</f>
        <v>9,699</v>
      </c>
      <c r="AD109" s="130">
        <f>Z109/($Z$4)*100</f>
        <v>15.80207892078595</v>
      </c>
      <c r="AF109" s="109"/>
    </row>
    <row r="110" spans="1:32" x14ac:dyDescent="0.25">
      <c r="S110" s="115" t="s">
        <v>21</v>
      </c>
      <c r="T110" s="115"/>
      <c r="U110" s="112"/>
      <c r="V110" s="112">
        <v>10905</v>
      </c>
      <c r="W110" s="112">
        <v>11740</v>
      </c>
      <c r="X110" s="112">
        <v>11743</v>
      </c>
      <c r="Y110" s="112">
        <v>13262</v>
      </c>
      <c r="Z110" s="112">
        <v>14972</v>
      </c>
      <c r="AB110" s="109" t="str">
        <f>TEXT(Z110,"###,###")</f>
        <v>14,972</v>
      </c>
      <c r="AD110" s="130">
        <f>Z110/($Z$4)*100</f>
        <v>24.393105021343153</v>
      </c>
      <c r="AF110" s="109"/>
    </row>
    <row r="111" spans="1:32" x14ac:dyDescent="0.25">
      <c r="S111" s="115" t="s">
        <v>22</v>
      </c>
      <c r="T111" s="115"/>
      <c r="U111" s="112"/>
      <c r="V111" s="112">
        <v>19459</v>
      </c>
      <c r="W111" s="112">
        <v>20513</v>
      </c>
      <c r="X111" s="112">
        <v>21545</v>
      </c>
      <c r="Y111" s="112">
        <v>23001</v>
      </c>
      <c r="Z111" s="112">
        <v>25709</v>
      </c>
      <c r="AB111" s="109" t="str">
        <f>TEXT(Z111,"###,###")</f>
        <v>25,709</v>
      </c>
      <c r="AD111" s="130">
        <f>Z111/($Z$4)*100</f>
        <v>41.886343641044022</v>
      </c>
      <c r="AF111" s="109"/>
    </row>
    <row r="112" spans="1:32" x14ac:dyDescent="0.25">
      <c r="S112" s="118" t="s">
        <v>53</v>
      </c>
      <c r="T112" s="118"/>
      <c r="U112" s="112"/>
      <c r="V112" s="112">
        <v>49735</v>
      </c>
      <c r="W112" s="112">
        <v>50488</v>
      </c>
      <c r="X112" s="112">
        <v>52010</v>
      </c>
      <c r="Y112" s="112">
        <v>56182</v>
      </c>
      <c r="Z112" s="112">
        <v>61382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41.22</v>
      </c>
      <c r="W118" s="131">
        <v>41.12</v>
      </c>
      <c r="X118" s="131">
        <v>40.94</v>
      </c>
      <c r="Y118" s="131">
        <v>40.729999999999997</v>
      </c>
      <c r="Z118" s="131">
        <v>40.54</v>
      </c>
      <c r="AB118" s="109" t="str">
        <f>TEXT(Z118,"##.0")</f>
        <v>40.5</v>
      </c>
    </row>
    <row r="120" spans="19:32" x14ac:dyDescent="0.25">
      <c r="S120" s="101" t="s">
        <v>98</v>
      </c>
      <c r="T120" s="112"/>
      <c r="U120" s="112"/>
      <c r="V120" s="112">
        <v>30603</v>
      </c>
      <c r="W120" s="112">
        <v>30976</v>
      </c>
      <c r="X120" s="112">
        <v>31796</v>
      </c>
      <c r="Y120" s="112">
        <v>32419</v>
      </c>
      <c r="Z120" s="112">
        <v>33894</v>
      </c>
      <c r="AB120" s="109" t="str">
        <f>TEXT(Z120,"###,###")</f>
        <v>33,894</v>
      </c>
    </row>
    <row r="121" spans="19:32" x14ac:dyDescent="0.25">
      <c r="S121" s="101" t="s">
        <v>99</v>
      </c>
      <c r="T121" s="112"/>
      <c r="U121" s="112"/>
      <c r="V121" s="112">
        <v>2163</v>
      </c>
      <c r="W121" s="112">
        <v>2153</v>
      </c>
      <c r="X121" s="112">
        <v>2218</v>
      </c>
      <c r="Y121" s="112">
        <v>2251</v>
      </c>
      <c r="Z121" s="112">
        <v>2265</v>
      </c>
      <c r="AB121" s="109" t="str">
        <f>TEXT(Z121,"###,###")</f>
        <v>2,265</v>
      </c>
    </row>
    <row r="122" spans="19:32" x14ac:dyDescent="0.25">
      <c r="S122" s="101" t="s">
        <v>100</v>
      </c>
      <c r="T122" s="112"/>
      <c r="U122" s="112"/>
      <c r="V122" s="112">
        <v>2283</v>
      </c>
      <c r="W122" s="112">
        <v>2321</v>
      </c>
      <c r="X122" s="112">
        <v>2594</v>
      </c>
      <c r="Y122" s="112">
        <v>3046</v>
      </c>
      <c r="Z122" s="112">
        <v>3285</v>
      </c>
      <c r="AB122" s="109" t="str">
        <f>TEXT(Z122,"###,###")</f>
        <v>3,285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32886</v>
      </c>
      <c r="W124" s="112">
        <v>33297</v>
      </c>
      <c r="X124" s="112">
        <v>34390</v>
      </c>
      <c r="Y124" s="112">
        <v>35465</v>
      </c>
      <c r="Z124" s="112">
        <v>37179</v>
      </c>
      <c r="AB124" s="109" t="str">
        <f>TEXT(Z124,"###,###")</f>
        <v>37,179</v>
      </c>
      <c r="AD124" s="127">
        <f>Z124/$Z$7*100</f>
        <v>94.255292178983396</v>
      </c>
    </row>
    <row r="125" spans="19:32" x14ac:dyDescent="0.25">
      <c r="S125" s="101" t="s">
        <v>102</v>
      </c>
      <c r="T125" s="112"/>
      <c r="U125" s="112"/>
      <c r="V125" s="112">
        <v>4446</v>
      </c>
      <c r="W125" s="112">
        <v>4474</v>
      </c>
      <c r="X125" s="112">
        <v>4812</v>
      </c>
      <c r="Y125" s="112">
        <v>5297</v>
      </c>
      <c r="Z125" s="112">
        <v>5550</v>
      </c>
      <c r="AB125" s="109" t="str">
        <f>TEXT(Z125,"###,###")</f>
        <v>5,550</v>
      </c>
      <c r="AD125" s="127">
        <f>Z125/$Z$7*100</f>
        <v>14.07022436303714</v>
      </c>
    </row>
    <row r="127" spans="19:32" x14ac:dyDescent="0.25">
      <c r="S127" s="101" t="s">
        <v>103</v>
      </c>
      <c r="T127" s="112"/>
      <c r="U127" s="112"/>
      <c r="V127" s="112">
        <v>17897</v>
      </c>
      <c r="W127" s="112">
        <v>18018</v>
      </c>
      <c r="X127" s="112">
        <v>18621</v>
      </c>
      <c r="Y127" s="112">
        <v>19189</v>
      </c>
      <c r="Z127" s="112">
        <v>20173</v>
      </c>
      <c r="AB127" s="109" t="str">
        <f>TEXT(Z127,"###,###")</f>
        <v>20,173</v>
      </c>
      <c r="AD127" s="127">
        <f>Z127/$Z$7*100</f>
        <v>51.142096590188871</v>
      </c>
    </row>
    <row r="128" spans="19:32" x14ac:dyDescent="0.25">
      <c r="S128" s="101" t="s">
        <v>104</v>
      </c>
      <c r="T128" s="112"/>
      <c r="U128" s="112"/>
      <c r="V128" s="112">
        <v>17146</v>
      </c>
      <c r="W128" s="112">
        <v>17433</v>
      </c>
      <c r="X128" s="112">
        <v>17991</v>
      </c>
      <c r="Y128" s="112">
        <v>18487</v>
      </c>
      <c r="Z128" s="112">
        <v>19245</v>
      </c>
      <c r="AB128" s="109" t="str">
        <f>TEXT(Z128,"###,###")</f>
        <v>19,245</v>
      </c>
      <c r="AD128" s="127">
        <f>Z128/$Z$7*100</f>
        <v>48.789453669666628</v>
      </c>
    </row>
    <row r="130" spans="19:20" x14ac:dyDescent="0.25">
      <c r="S130" s="101" t="s">
        <v>180</v>
      </c>
      <c r="T130" s="127">
        <v>85.927240461401951</v>
      </c>
    </row>
    <row r="131" spans="19:20" x14ac:dyDescent="0.25">
      <c r="S131" s="101" t="s">
        <v>181</v>
      </c>
      <c r="T131" s="127">
        <v>5.7421726454556978</v>
      </c>
    </row>
    <row r="132" spans="19:20" x14ac:dyDescent="0.25">
      <c r="S132" s="101" t="s">
        <v>182</v>
      </c>
      <c r="T132" s="127">
        <v>8.3280517175814435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5824D32-420E-4954-BCD3-849EC679B28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1B5D766F-DBA3-4571-8C00-6F1B38D73E5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96749C0B-66BE-4045-AC9F-7A844570E1A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5C2136E2-7D5D-435F-883F-0781FF4B073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2D8-3E63-4B2C-AEC1-6CFFDACF5D0C}">
  <sheetPr codeName="Sheet86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128</v>
      </c>
      <c r="T1" s="99"/>
      <c r="U1" s="99"/>
      <c r="V1" s="99"/>
      <c r="W1" s="99"/>
      <c r="X1" s="99"/>
      <c r="Y1" s="100" t="s">
        <v>167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128</v>
      </c>
      <c r="Y3" s="105" t="s">
        <v>167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12.22 Meander Valley,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14787</v>
      </c>
      <c r="W4" s="108">
        <v>15076</v>
      </c>
      <c r="X4" s="108">
        <v>15208</v>
      </c>
      <c r="Y4" s="108">
        <v>16132</v>
      </c>
      <c r="Z4" s="108">
        <v>17245</v>
      </c>
      <c r="AB4" s="109" t="str">
        <f>TEXT(Z4,"###,###")</f>
        <v>17,245</v>
      </c>
      <c r="AD4" s="110">
        <f>Z4/Y4-1</f>
        <v>6.8993305231837443E-2</v>
      </c>
      <c r="AF4" s="110">
        <f>Z4/V4-1</f>
        <v>0.16622709136403602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7746</v>
      </c>
      <c r="W5" s="108">
        <v>7634</v>
      </c>
      <c r="X5" s="108">
        <v>7783</v>
      </c>
      <c r="Y5" s="108">
        <v>8214</v>
      </c>
      <c r="Z5" s="108">
        <v>8708</v>
      </c>
      <c r="AB5" s="109" t="str">
        <f>TEXT(Z5,"###,###")</f>
        <v>8,708</v>
      </c>
      <c r="AD5" s="110">
        <f t="shared" ref="AD5:AD9" si="0">Z5/Y5-1</f>
        <v>6.0141222303384367E-2</v>
      </c>
      <c r="AF5" s="110">
        <f t="shared" ref="AF5:AF9" si="1">Z5/V5-1</f>
        <v>0.12419313193906523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7042</v>
      </c>
      <c r="W6" s="108">
        <v>7445</v>
      </c>
      <c r="X6" s="108">
        <v>7426</v>
      </c>
      <c r="Y6" s="108">
        <v>7901</v>
      </c>
      <c r="Z6" s="108">
        <v>8531</v>
      </c>
      <c r="AB6" s="109" t="str">
        <f>TEXT(Z6,"###,###")</f>
        <v>8,531</v>
      </c>
      <c r="AD6" s="110">
        <f t="shared" si="0"/>
        <v>7.9736742184533638E-2</v>
      </c>
      <c r="AF6" s="110">
        <f t="shared" si="1"/>
        <v>0.2114456120420336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10679</v>
      </c>
      <c r="W7" s="108">
        <v>10806</v>
      </c>
      <c r="X7" s="108">
        <v>11127</v>
      </c>
      <c r="Y7" s="108">
        <v>11454</v>
      </c>
      <c r="Z7" s="108">
        <v>11933</v>
      </c>
      <c r="AB7" s="109" t="str">
        <f>TEXT(Z7,"###,###")</f>
        <v>11,933</v>
      </c>
      <c r="AD7" s="110">
        <f t="shared" si="0"/>
        <v>4.1819451719923073E-2</v>
      </c>
      <c r="AF7" s="110">
        <f t="shared" si="1"/>
        <v>0.11742672534881549</v>
      </c>
    </row>
    <row r="8" spans="1:32" ht="17.25" customHeight="1" x14ac:dyDescent="0.25">
      <c r="A8" s="62" t="s">
        <v>12</v>
      </c>
      <c r="B8" s="63"/>
      <c r="C8" s="29"/>
      <c r="D8" s="64" t="str">
        <f>AB4</f>
        <v>17,245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11,933</v>
      </c>
      <c r="P8" s="65"/>
      <c r="S8" s="107" t="s">
        <v>83</v>
      </c>
      <c r="T8" s="108"/>
      <c r="U8" s="108"/>
      <c r="V8" s="108">
        <v>38415</v>
      </c>
      <c r="W8" s="108">
        <v>40601.760000000002</v>
      </c>
      <c r="X8" s="108">
        <v>41466.39</v>
      </c>
      <c r="Y8" s="108">
        <v>43775.66</v>
      </c>
      <c r="Z8" s="108">
        <v>45000</v>
      </c>
      <c r="AB8" s="109" t="str">
        <f>TEXT(Z8,"$###,###")</f>
        <v>$45,000</v>
      </c>
      <c r="AD8" s="110">
        <f t="shared" si="0"/>
        <v>2.7968510354841047E-2</v>
      </c>
      <c r="AF8" s="110">
        <f t="shared" si="1"/>
        <v>0.1714174150722374</v>
      </c>
    </row>
    <row r="9" spans="1:32" x14ac:dyDescent="0.25">
      <c r="A9" s="30" t="s">
        <v>14</v>
      </c>
      <c r="B9" s="69"/>
      <c r="C9" s="70"/>
      <c r="D9" s="71">
        <f>AD104</f>
        <v>74.073644534647727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51.579653062934717</v>
      </c>
      <c r="P9" s="72" t="s">
        <v>84</v>
      </c>
      <c r="S9" s="107" t="s">
        <v>7</v>
      </c>
      <c r="T9" s="108"/>
      <c r="U9" s="108"/>
      <c r="V9" s="108">
        <v>521533986</v>
      </c>
      <c r="W9" s="108">
        <v>547650145</v>
      </c>
      <c r="X9" s="108">
        <v>577648332</v>
      </c>
      <c r="Y9" s="108">
        <v>612848562</v>
      </c>
      <c r="Z9" s="108">
        <v>665618843</v>
      </c>
      <c r="AB9" s="109" t="str">
        <f>TEXT(Z9/1000000,"$#,###.0")&amp;" mil"</f>
        <v>$665.6 mil</v>
      </c>
      <c r="AD9" s="110">
        <f t="shared" si="0"/>
        <v>8.610655922531163E-2</v>
      </c>
      <c r="AF9" s="110">
        <f t="shared" si="1"/>
        <v>0.27627127065119006</v>
      </c>
    </row>
    <row r="10" spans="1:32" x14ac:dyDescent="0.25">
      <c r="A10" s="30" t="s">
        <v>17</v>
      </c>
      <c r="B10" s="69"/>
      <c r="C10" s="70"/>
      <c r="D10" s="71">
        <f>AD105</f>
        <v>17.054218614091042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48.411966814715498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81.496689851671832</v>
      </c>
      <c r="P11" s="72" t="s">
        <v>84</v>
      </c>
      <c r="S11" s="107" t="s">
        <v>29</v>
      </c>
      <c r="T11" s="112"/>
      <c r="U11" s="112"/>
      <c r="V11" s="112">
        <v>12681</v>
      </c>
      <c r="W11" s="112">
        <v>13041</v>
      </c>
      <c r="X11" s="112">
        <v>13111</v>
      </c>
      <c r="Y11" s="112">
        <v>13941</v>
      </c>
      <c r="Z11" s="112">
        <v>15033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9.7125618034023287</v>
      </c>
      <c r="P12" s="72" t="s">
        <v>84</v>
      </c>
      <c r="S12" s="107" t="s">
        <v>30</v>
      </c>
      <c r="T12" s="112"/>
      <c r="U12" s="112"/>
      <c r="V12" s="112">
        <v>2110</v>
      </c>
      <c r="W12" s="112">
        <v>2035</v>
      </c>
      <c r="X12" s="112">
        <v>2099</v>
      </c>
      <c r="Y12" s="112">
        <v>2191</v>
      </c>
      <c r="Z12" s="112">
        <v>2211</v>
      </c>
    </row>
    <row r="13" spans="1:32" ht="15" customHeight="1" x14ac:dyDescent="0.25">
      <c r="A13" s="30" t="s">
        <v>19</v>
      </c>
      <c r="B13" s="70"/>
      <c r="C13" s="70"/>
      <c r="D13" s="71">
        <f>AD108</f>
        <v>14.276601913598144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8.8326489566747668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17.877645694404176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42.8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22.249927515221803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17.525341375554998</v>
      </c>
      <c r="P15" s="72" t="s">
        <v>84</v>
      </c>
      <c r="S15" s="115" t="s">
        <v>60</v>
      </c>
      <c r="T15" s="115"/>
      <c r="U15" s="116"/>
      <c r="V15" s="116">
        <v>1364</v>
      </c>
      <c r="W15" s="116">
        <v>1393</v>
      </c>
      <c r="X15" s="116">
        <v>1564</v>
      </c>
      <c r="Y15" s="112">
        <v>1679</v>
      </c>
      <c r="Z15" s="112">
        <v>1827</v>
      </c>
      <c r="AB15" s="117">
        <f t="shared" ref="AB15:AB34" si="2">IF(Z15="np",0,Z15/$Z$34)</f>
        <v>0.10591918372079541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36.78747463032763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82.474658624445013</v>
      </c>
      <c r="P16" s="37" t="s">
        <v>84</v>
      </c>
      <c r="S16" s="115" t="s">
        <v>61</v>
      </c>
      <c r="T16" s="115"/>
      <c r="U16" s="116"/>
      <c r="V16" s="116">
        <v>167</v>
      </c>
      <c r="W16" s="116">
        <v>191</v>
      </c>
      <c r="X16" s="116">
        <v>189</v>
      </c>
      <c r="Y16" s="112">
        <v>170</v>
      </c>
      <c r="Z16" s="112">
        <v>181</v>
      </c>
      <c r="AB16" s="117">
        <f t="shared" si="2"/>
        <v>1.0493361934025161E-2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1031</v>
      </c>
      <c r="W17" s="116">
        <v>1046</v>
      </c>
      <c r="X17" s="116">
        <v>1063</v>
      </c>
      <c r="Y17" s="112">
        <v>1059</v>
      </c>
      <c r="Z17" s="112">
        <v>1104</v>
      </c>
      <c r="AB17" s="117">
        <f t="shared" si="2"/>
        <v>6.4003710360020866E-2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143</v>
      </c>
      <c r="W18" s="116">
        <v>127</v>
      </c>
      <c r="X18" s="116">
        <v>127</v>
      </c>
      <c r="Y18" s="112">
        <v>139</v>
      </c>
      <c r="Z18" s="112">
        <v>153</v>
      </c>
      <c r="AB18" s="117">
        <f t="shared" si="2"/>
        <v>8.8700794248941974E-3</v>
      </c>
    </row>
    <row r="19" spans="1:28" x14ac:dyDescent="0.25">
      <c r="A19" s="61" t="str">
        <f>$S$1&amp;" ("&amp;$V$2&amp;" to "&amp;$Z$2&amp;")"</f>
        <v>Meander Valley (2017-18 to 2021-22)</v>
      </c>
      <c r="B19" s="61"/>
      <c r="C19" s="61"/>
      <c r="D19" s="61"/>
      <c r="E19" s="61"/>
      <c r="F19" s="61"/>
      <c r="G19" s="61" t="str">
        <f>$S$1&amp;" ("&amp;$V$2&amp;" to "&amp;$Z$2&amp;")"</f>
        <v>Meander Valley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993</v>
      </c>
      <c r="W19" s="116">
        <v>984</v>
      </c>
      <c r="X19" s="116">
        <v>1052</v>
      </c>
      <c r="Y19" s="112">
        <v>1096</v>
      </c>
      <c r="Z19" s="112">
        <v>1174</v>
      </c>
      <c r="AB19" s="117">
        <f t="shared" si="2"/>
        <v>6.8061916632848288E-2</v>
      </c>
    </row>
    <row r="20" spans="1:28" x14ac:dyDescent="0.25">
      <c r="S20" s="115" t="s">
        <v>65</v>
      </c>
      <c r="T20" s="115"/>
      <c r="U20" s="116"/>
      <c r="V20" s="116">
        <v>445</v>
      </c>
      <c r="W20" s="116">
        <v>455</v>
      </c>
      <c r="X20" s="116">
        <v>466</v>
      </c>
      <c r="Y20" s="112">
        <v>549</v>
      </c>
      <c r="Z20" s="112">
        <v>525</v>
      </c>
      <c r="AB20" s="117">
        <f t="shared" si="2"/>
        <v>3.0436547046205579E-2</v>
      </c>
    </row>
    <row r="21" spans="1:28" x14ac:dyDescent="0.25">
      <c r="S21" s="115" t="s">
        <v>66</v>
      </c>
      <c r="T21" s="115"/>
      <c r="U21" s="116"/>
      <c r="V21" s="116">
        <v>1327</v>
      </c>
      <c r="W21" s="116">
        <v>1351</v>
      </c>
      <c r="X21" s="116">
        <v>1422</v>
      </c>
      <c r="Y21" s="112">
        <v>1426</v>
      </c>
      <c r="Z21" s="112">
        <v>1527</v>
      </c>
      <c r="AB21" s="117">
        <f t="shared" si="2"/>
        <v>8.8526871122963646E-2</v>
      </c>
    </row>
    <row r="22" spans="1:28" x14ac:dyDescent="0.25">
      <c r="S22" s="115" t="s">
        <v>67</v>
      </c>
      <c r="T22" s="115"/>
      <c r="U22" s="116"/>
      <c r="V22" s="116">
        <v>926</v>
      </c>
      <c r="W22" s="116">
        <v>992</v>
      </c>
      <c r="X22" s="116">
        <v>922</v>
      </c>
      <c r="Y22" s="112">
        <v>1034</v>
      </c>
      <c r="Z22" s="112">
        <v>1122</v>
      </c>
      <c r="AB22" s="117">
        <f t="shared" si="2"/>
        <v>6.5047249115890771E-2</v>
      </c>
    </row>
    <row r="23" spans="1:28" x14ac:dyDescent="0.25">
      <c r="S23" s="115" t="s">
        <v>68</v>
      </c>
      <c r="T23" s="115"/>
      <c r="U23" s="116"/>
      <c r="V23" s="116">
        <v>614</v>
      </c>
      <c r="W23" s="116">
        <v>630</v>
      </c>
      <c r="X23" s="116">
        <v>645</v>
      </c>
      <c r="Y23" s="112">
        <v>669</v>
      </c>
      <c r="Z23" s="112">
        <v>776</v>
      </c>
      <c r="AB23" s="117">
        <f t="shared" si="2"/>
        <v>4.4988115253058146E-2</v>
      </c>
    </row>
    <row r="24" spans="1:28" x14ac:dyDescent="0.25">
      <c r="S24" s="115" t="s">
        <v>69</v>
      </c>
      <c r="T24" s="115"/>
      <c r="U24" s="116"/>
      <c r="V24" s="116">
        <v>88</v>
      </c>
      <c r="W24" s="116">
        <v>83</v>
      </c>
      <c r="X24" s="116">
        <v>70</v>
      </c>
      <c r="Y24" s="112">
        <v>77</v>
      </c>
      <c r="Z24" s="112">
        <v>88</v>
      </c>
      <c r="AB24" s="117">
        <f t="shared" si="2"/>
        <v>5.1017450286973158E-3</v>
      </c>
    </row>
    <row r="25" spans="1:28" x14ac:dyDescent="0.25">
      <c r="S25" s="115" t="s">
        <v>70</v>
      </c>
      <c r="T25" s="115"/>
      <c r="U25" s="116"/>
      <c r="V25" s="116">
        <v>464</v>
      </c>
      <c r="W25" s="116">
        <v>558</v>
      </c>
      <c r="X25" s="116">
        <v>523</v>
      </c>
      <c r="Y25" s="112">
        <v>581</v>
      </c>
      <c r="Z25" s="112">
        <v>614</v>
      </c>
      <c r="AB25" s="117">
        <f t="shared" si="2"/>
        <v>3.5596266450229001E-2</v>
      </c>
    </row>
    <row r="26" spans="1:28" x14ac:dyDescent="0.25">
      <c r="S26" s="115" t="s">
        <v>71</v>
      </c>
      <c r="T26" s="115"/>
      <c r="U26" s="116"/>
      <c r="V26" s="116">
        <v>315</v>
      </c>
      <c r="W26" s="116">
        <v>246</v>
      </c>
      <c r="X26" s="116">
        <v>233</v>
      </c>
      <c r="Y26" s="112">
        <v>262</v>
      </c>
      <c r="Z26" s="112">
        <v>279</v>
      </c>
      <c r="AB26" s="117">
        <f t="shared" si="2"/>
        <v>1.6174850715983534E-2</v>
      </c>
    </row>
    <row r="27" spans="1:28" x14ac:dyDescent="0.25">
      <c r="S27" s="115" t="s">
        <v>72</v>
      </c>
      <c r="T27" s="115"/>
      <c r="U27" s="116"/>
      <c r="V27" s="116">
        <v>595</v>
      </c>
      <c r="W27" s="116">
        <v>593</v>
      </c>
      <c r="X27" s="116">
        <v>609</v>
      </c>
      <c r="Y27" s="112">
        <v>649</v>
      </c>
      <c r="Z27" s="112">
        <v>744</v>
      </c>
      <c r="AB27" s="117">
        <f t="shared" si="2"/>
        <v>4.3132935242622759E-2</v>
      </c>
    </row>
    <row r="28" spans="1:28" x14ac:dyDescent="0.25">
      <c r="S28" s="115" t="s">
        <v>73</v>
      </c>
      <c r="T28" s="115"/>
      <c r="U28" s="116"/>
      <c r="V28" s="116">
        <v>803</v>
      </c>
      <c r="W28" s="116">
        <v>836</v>
      </c>
      <c r="X28" s="116">
        <v>793</v>
      </c>
      <c r="Y28" s="112">
        <v>932</v>
      </c>
      <c r="Z28" s="112">
        <v>879</v>
      </c>
      <c r="AB28" s="117">
        <f t="shared" si="2"/>
        <v>5.0959475911647054E-2</v>
      </c>
    </row>
    <row r="29" spans="1:28" x14ac:dyDescent="0.25">
      <c r="S29" s="115" t="s">
        <v>74</v>
      </c>
      <c r="T29" s="115"/>
      <c r="U29" s="116"/>
      <c r="V29" s="116">
        <v>636</v>
      </c>
      <c r="W29" s="116">
        <v>743</v>
      </c>
      <c r="X29" s="116">
        <v>621</v>
      </c>
      <c r="Y29" s="112">
        <v>712</v>
      </c>
      <c r="Z29" s="112">
        <v>863</v>
      </c>
      <c r="AB29" s="117">
        <f t="shared" si="2"/>
        <v>5.003188590642936E-2</v>
      </c>
    </row>
    <row r="30" spans="1:28" x14ac:dyDescent="0.25">
      <c r="S30" s="115" t="s">
        <v>75</v>
      </c>
      <c r="T30" s="115"/>
      <c r="U30" s="116"/>
      <c r="V30" s="116">
        <v>1008</v>
      </c>
      <c r="W30" s="116">
        <v>1040</v>
      </c>
      <c r="X30" s="116">
        <v>1068</v>
      </c>
      <c r="Y30" s="112">
        <v>1047</v>
      </c>
      <c r="Z30" s="112">
        <v>1192</v>
      </c>
      <c r="AB30" s="117">
        <f t="shared" si="2"/>
        <v>6.9105455388718193E-2</v>
      </c>
    </row>
    <row r="31" spans="1:28" x14ac:dyDescent="0.25">
      <c r="S31" s="115" t="s">
        <v>76</v>
      </c>
      <c r="T31" s="115"/>
      <c r="U31" s="116"/>
      <c r="V31" s="116">
        <v>1853</v>
      </c>
      <c r="W31" s="116">
        <v>1980</v>
      </c>
      <c r="X31" s="116">
        <v>2022</v>
      </c>
      <c r="Y31" s="112">
        <v>2288</v>
      </c>
      <c r="Z31" s="112">
        <v>2450</v>
      </c>
      <c r="AB31" s="117">
        <f t="shared" si="2"/>
        <v>0.14203721954895937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291</v>
      </c>
      <c r="W32" s="116">
        <v>263</v>
      </c>
      <c r="X32" s="116">
        <v>282</v>
      </c>
      <c r="Y32" s="112">
        <v>278</v>
      </c>
      <c r="Z32" s="112">
        <v>309</v>
      </c>
      <c r="AB32" s="117">
        <f t="shared" si="2"/>
        <v>1.7914081975766712E-2</v>
      </c>
    </row>
    <row r="33" spans="19:32" x14ac:dyDescent="0.25">
      <c r="S33" s="115" t="s">
        <v>78</v>
      </c>
      <c r="T33" s="115"/>
      <c r="U33" s="116"/>
      <c r="V33" s="116">
        <v>484</v>
      </c>
      <c r="W33" s="116">
        <v>481</v>
      </c>
      <c r="X33" s="116">
        <v>530</v>
      </c>
      <c r="Y33" s="112">
        <v>552</v>
      </c>
      <c r="Z33" s="112">
        <v>587</v>
      </c>
      <c r="AB33" s="117">
        <f t="shared" si="2"/>
        <v>3.4030958316424144E-2</v>
      </c>
    </row>
    <row r="34" spans="19:32" x14ac:dyDescent="0.25">
      <c r="S34" s="118" t="s">
        <v>53</v>
      </c>
      <c r="T34" s="118"/>
      <c r="U34" s="119"/>
      <c r="V34" s="119">
        <v>14786</v>
      </c>
      <c r="W34" s="119">
        <v>15082</v>
      </c>
      <c r="X34" s="119">
        <v>15208</v>
      </c>
      <c r="Y34" s="120">
        <v>16132</v>
      </c>
      <c r="Z34" s="120">
        <v>17249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9053</v>
      </c>
      <c r="W37" s="112">
        <v>9076</v>
      </c>
      <c r="X37" s="112">
        <v>9421</v>
      </c>
      <c r="Y37" s="112">
        <v>9580</v>
      </c>
      <c r="Z37" s="112">
        <v>9845</v>
      </c>
      <c r="AB37" s="132">
        <f>Z37/Z40*100</f>
        <v>82.474658624445013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1631</v>
      </c>
      <c r="W38" s="112">
        <v>1728</v>
      </c>
      <c r="X38" s="112">
        <v>1705</v>
      </c>
      <c r="Y38" s="112">
        <v>1871</v>
      </c>
      <c r="Z38" s="112">
        <v>2092</v>
      </c>
      <c r="AB38" s="132">
        <f>Z38/Z40*100</f>
        <v>17.525341375554998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10684</v>
      </c>
      <c r="W40" s="112">
        <v>10804</v>
      </c>
      <c r="X40" s="112">
        <v>11126</v>
      </c>
      <c r="Y40" s="112">
        <v>11451</v>
      </c>
      <c r="Z40" s="112">
        <v>11937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8</v>
      </c>
      <c r="W44" s="112">
        <v>9</v>
      </c>
      <c r="X44" s="112">
        <v>13</v>
      </c>
      <c r="Y44" s="112">
        <v>14</v>
      </c>
      <c r="Z44" s="112">
        <v>16</v>
      </c>
    </row>
    <row r="45" spans="19:32" x14ac:dyDescent="0.25">
      <c r="S45" s="115" t="s">
        <v>37</v>
      </c>
      <c r="T45" s="115"/>
      <c r="U45" s="112"/>
      <c r="V45" s="112">
        <v>164</v>
      </c>
      <c r="W45" s="112">
        <v>185</v>
      </c>
      <c r="X45" s="112">
        <v>198</v>
      </c>
      <c r="Y45" s="112">
        <v>219</v>
      </c>
      <c r="Z45" s="112">
        <v>265</v>
      </c>
    </row>
    <row r="46" spans="19:32" x14ac:dyDescent="0.25">
      <c r="S46" s="115" t="s">
        <v>38</v>
      </c>
      <c r="T46" s="115"/>
      <c r="U46" s="112"/>
      <c r="V46" s="112">
        <v>488</v>
      </c>
      <c r="W46" s="112">
        <v>431</v>
      </c>
      <c r="X46" s="112">
        <v>392</v>
      </c>
      <c r="Y46" s="112">
        <v>437</v>
      </c>
      <c r="Z46" s="112">
        <v>450</v>
      </c>
    </row>
    <row r="47" spans="19:32" x14ac:dyDescent="0.25">
      <c r="S47" s="115" t="s">
        <v>39</v>
      </c>
      <c r="T47" s="115"/>
      <c r="U47" s="112"/>
      <c r="V47" s="112">
        <v>650</v>
      </c>
      <c r="W47" s="112">
        <v>597</v>
      </c>
      <c r="X47" s="112">
        <v>654</v>
      </c>
      <c r="Y47" s="112">
        <v>676</v>
      </c>
      <c r="Z47" s="112">
        <v>747</v>
      </c>
    </row>
    <row r="48" spans="19:32" x14ac:dyDescent="0.25">
      <c r="S48" s="115" t="s">
        <v>40</v>
      </c>
      <c r="T48" s="115"/>
      <c r="U48" s="112"/>
      <c r="V48" s="112">
        <v>818</v>
      </c>
      <c r="W48" s="112">
        <v>863</v>
      </c>
      <c r="X48" s="112">
        <v>885</v>
      </c>
      <c r="Y48" s="112">
        <v>969</v>
      </c>
      <c r="Z48" s="112">
        <v>1028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732</v>
      </c>
      <c r="W49" s="112">
        <v>707</v>
      </c>
      <c r="X49" s="112">
        <v>740</v>
      </c>
      <c r="Y49" s="112">
        <v>861</v>
      </c>
      <c r="Z49" s="112">
        <v>917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Meander Valley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647</v>
      </c>
      <c r="W50" s="112">
        <v>650</v>
      </c>
      <c r="X50" s="112">
        <v>676</v>
      </c>
      <c r="Y50" s="112">
        <v>711</v>
      </c>
      <c r="Z50" s="112">
        <v>780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653</v>
      </c>
      <c r="W51" s="112">
        <v>637</v>
      </c>
      <c r="X51" s="112">
        <v>627</v>
      </c>
      <c r="Y51" s="112">
        <v>647</v>
      </c>
      <c r="Z51" s="112">
        <v>746</v>
      </c>
    </row>
    <row r="52" spans="1:26" ht="15" customHeight="1" x14ac:dyDescent="0.25">
      <c r="S52" s="115" t="s">
        <v>44</v>
      </c>
      <c r="T52" s="115"/>
      <c r="U52" s="112"/>
      <c r="V52" s="112">
        <v>770</v>
      </c>
      <c r="W52" s="112">
        <v>694</v>
      </c>
      <c r="X52" s="112">
        <v>704</v>
      </c>
      <c r="Y52" s="112">
        <v>706</v>
      </c>
      <c r="Z52" s="112">
        <v>690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815</v>
      </c>
      <c r="W53" s="112">
        <v>809</v>
      </c>
      <c r="X53" s="112">
        <v>778</v>
      </c>
      <c r="Y53" s="112">
        <v>829</v>
      </c>
      <c r="Z53" s="112">
        <v>823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780</v>
      </c>
      <c r="W54" s="112">
        <v>779</v>
      </c>
      <c r="X54" s="112">
        <v>795</v>
      </c>
      <c r="Y54" s="112">
        <v>783</v>
      </c>
      <c r="Z54" s="112">
        <v>794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634</v>
      </c>
      <c r="W55" s="112">
        <v>662</v>
      </c>
      <c r="X55" s="112">
        <v>683</v>
      </c>
      <c r="Y55" s="112">
        <v>683</v>
      </c>
      <c r="Z55" s="112">
        <v>713</v>
      </c>
    </row>
    <row r="56" spans="1:26" ht="15" customHeight="1" x14ac:dyDescent="0.25">
      <c r="S56" s="115" t="s">
        <v>48</v>
      </c>
      <c r="T56" s="115"/>
      <c r="U56" s="112"/>
      <c r="V56" s="112">
        <v>344</v>
      </c>
      <c r="W56" s="112">
        <v>349</v>
      </c>
      <c r="X56" s="112">
        <v>360</v>
      </c>
      <c r="Y56" s="112">
        <v>384</v>
      </c>
      <c r="Z56" s="112">
        <v>426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148</v>
      </c>
      <c r="W57" s="112">
        <v>135</v>
      </c>
      <c r="X57" s="112">
        <v>160</v>
      </c>
      <c r="Y57" s="112">
        <v>177</v>
      </c>
      <c r="Z57" s="112">
        <v>187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71</v>
      </c>
      <c r="W58" s="112">
        <v>71</v>
      </c>
      <c r="X58" s="112">
        <v>73</v>
      </c>
      <c r="Y58" s="112">
        <v>71</v>
      </c>
      <c r="Z58" s="112">
        <v>81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26</v>
      </c>
      <c r="W59" s="112">
        <v>33</v>
      </c>
      <c r="X59" s="112">
        <v>33</v>
      </c>
      <c r="Y59" s="112">
        <v>39</v>
      </c>
      <c r="Z59" s="112">
        <v>43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15</v>
      </c>
      <c r="W60" s="112">
        <v>14</v>
      </c>
      <c r="X60" s="112">
        <v>12</v>
      </c>
      <c r="Y60" s="112">
        <v>8</v>
      </c>
      <c r="Z60" s="112">
        <v>8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7750</v>
      </c>
      <c r="W61" s="112">
        <v>7631</v>
      </c>
      <c r="X61" s="112">
        <v>7777</v>
      </c>
      <c r="Y61" s="112">
        <v>8214</v>
      </c>
      <c r="Z61" s="112">
        <v>8703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16</v>
      </c>
      <c r="W63" s="112">
        <v>11</v>
      </c>
      <c r="X63" s="112">
        <v>6</v>
      </c>
      <c r="Y63" s="112">
        <v>23</v>
      </c>
      <c r="Z63" s="112">
        <v>25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235</v>
      </c>
      <c r="W64" s="112">
        <v>202</v>
      </c>
      <c r="X64" s="112">
        <v>179</v>
      </c>
      <c r="Y64" s="112">
        <v>238</v>
      </c>
      <c r="Z64" s="112">
        <v>306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Meander Valley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491</v>
      </c>
      <c r="W65" s="112">
        <v>525</v>
      </c>
      <c r="X65" s="112">
        <v>515</v>
      </c>
      <c r="Y65" s="112">
        <v>508</v>
      </c>
      <c r="Z65" s="112">
        <v>463</v>
      </c>
    </row>
    <row r="66" spans="1:26" x14ac:dyDescent="0.25">
      <c r="S66" s="115" t="s">
        <v>39</v>
      </c>
      <c r="T66" s="115"/>
      <c r="U66" s="112"/>
      <c r="V66" s="112">
        <v>617</v>
      </c>
      <c r="W66" s="112">
        <v>622</v>
      </c>
      <c r="X66" s="112">
        <v>620</v>
      </c>
      <c r="Y66" s="112">
        <v>665</v>
      </c>
      <c r="Z66" s="112">
        <v>718</v>
      </c>
    </row>
    <row r="67" spans="1:26" x14ac:dyDescent="0.25">
      <c r="S67" s="115" t="s">
        <v>40</v>
      </c>
      <c r="T67" s="115"/>
      <c r="U67" s="112"/>
      <c r="V67" s="112">
        <v>607</v>
      </c>
      <c r="W67" s="112">
        <v>731</v>
      </c>
      <c r="X67" s="112">
        <v>760</v>
      </c>
      <c r="Y67" s="112">
        <v>873</v>
      </c>
      <c r="Z67" s="112">
        <v>900</v>
      </c>
    </row>
    <row r="68" spans="1:26" x14ac:dyDescent="0.25">
      <c r="S68" s="115" t="s">
        <v>41</v>
      </c>
      <c r="T68" s="115"/>
      <c r="U68" s="112"/>
      <c r="V68" s="112">
        <v>588</v>
      </c>
      <c r="W68" s="112">
        <v>644</v>
      </c>
      <c r="X68" s="112">
        <v>648</v>
      </c>
      <c r="Y68" s="112">
        <v>707</v>
      </c>
      <c r="Z68" s="112">
        <v>874</v>
      </c>
    </row>
    <row r="69" spans="1:26" x14ac:dyDescent="0.25">
      <c r="S69" s="115" t="s">
        <v>42</v>
      </c>
      <c r="T69" s="115"/>
      <c r="U69" s="112"/>
      <c r="V69" s="112">
        <v>610</v>
      </c>
      <c r="W69" s="112">
        <v>644</v>
      </c>
      <c r="X69" s="112">
        <v>668</v>
      </c>
      <c r="Y69" s="112">
        <v>694</v>
      </c>
      <c r="Z69" s="112">
        <v>763</v>
      </c>
    </row>
    <row r="70" spans="1:26" x14ac:dyDescent="0.25">
      <c r="S70" s="115" t="s">
        <v>43</v>
      </c>
      <c r="T70" s="115"/>
      <c r="U70" s="112"/>
      <c r="V70" s="112">
        <v>647</v>
      </c>
      <c r="W70" s="112">
        <v>655</v>
      </c>
      <c r="X70" s="112">
        <v>650</v>
      </c>
      <c r="Y70" s="112">
        <v>693</v>
      </c>
      <c r="Z70" s="112">
        <v>816</v>
      </c>
    </row>
    <row r="71" spans="1:26" x14ac:dyDescent="0.25">
      <c r="S71" s="115" t="s">
        <v>44</v>
      </c>
      <c r="T71" s="115"/>
      <c r="U71" s="112"/>
      <c r="V71" s="112">
        <v>800</v>
      </c>
      <c r="W71" s="112">
        <v>815</v>
      </c>
      <c r="X71" s="112">
        <v>811</v>
      </c>
      <c r="Y71" s="112">
        <v>785</v>
      </c>
      <c r="Z71" s="112">
        <v>777</v>
      </c>
    </row>
    <row r="72" spans="1:26" x14ac:dyDescent="0.25">
      <c r="S72" s="115" t="s">
        <v>45</v>
      </c>
      <c r="T72" s="115"/>
      <c r="U72" s="112"/>
      <c r="V72" s="112">
        <v>873</v>
      </c>
      <c r="W72" s="112">
        <v>891</v>
      </c>
      <c r="X72" s="112">
        <v>872</v>
      </c>
      <c r="Y72" s="112">
        <v>860</v>
      </c>
      <c r="Z72" s="112">
        <v>886</v>
      </c>
    </row>
    <row r="73" spans="1:26" x14ac:dyDescent="0.25">
      <c r="S73" s="115" t="s">
        <v>46</v>
      </c>
      <c r="T73" s="115"/>
      <c r="U73" s="112"/>
      <c r="V73" s="112">
        <v>660</v>
      </c>
      <c r="W73" s="112">
        <v>747</v>
      </c>
      <c r="X73" s="112">
        <v>735</v>
      </c>
      <c r="Y73" s="112">
        <v>801</v>
      </c>
      <c r="Z73" s="112">
        <v>867</v>
      </c>
    </row>
    <row r="74" spans="1:26" x14ac:dyDescent="0.25">
      <c r="S74" s="115" t="s">
        <v>47</v>
      </c>
      <c r="T74" s="115"/>
      <c r="U74" s="112"/>
      <c r="V74" s="112">
        <v>522</v>
      </c>
      <c r="W74" s="112">
        <v>536</v>
      </c>
      <c r="X74" s="112">
        <v>555</v>
      </c>
      <c r="Y74" s="112">
        <v>588</v>
      </c>
      <c r="Z74" s="112">
        <v>616</v>
      </c>
    </row>
    <row r="75" spans="1:26" x14ac:dyDescent="0.25">
      <c r="S75" s="115" t="s">
        <v>48</v>
      </c>
      <c r="T75" s="115"/>
      <c r="U75" s="112"/>
      <c r="V75" s="112">
        <v>221</v>
      </c>
      <c r="W75" s="112">
        <v>246</v>
      </c>
      <c r="X75" s="112">
        <v>227</v>
      </c>
      <c r="Y75" s="112">
        <v>270</v>
      </c>
      <c r="Z75" s="112">
        <v>327</v>
      </c>
    </row>
    <row r="76" spans="1:26" x14ac:dyDescent="0.25">
      <c r="S76" s="115" t="s">
        <v>49</v>
      </c>
      <c r="T76" s="115"/>
      <c r="U76" s="112"/>
      <c r="V76" s="112">
        <v>100</v>
      </c>
      <c r="W76" s="112">
        <v>103</v>
      </c>
      <c r="X76" s="112">
        <v>104</v>
      </c>
      <c r="Y76" s="112">
        <v>116</v>
      </c>
      <c r="Z76" s="112">
        <v>106</v>
      </c>
    </row>
    <row r="77" spans="1:26" x14ac:dyDescent="0.25">
      <c r="S77" s="115" t="s">
        <v>50</v>
      </c>
      <c r="T77" s="115"/>
      <c r="U77" s="112"/>
      <c r="V77" s="112">
        <v>44</v>
      </c>
      <c r="W77" s="112">
        <v>45</v>
      </c>
      <c r="X77" s="112">
        <v>45</v>
      </c>
      <c r="Y77" s="112">
        <v>43</v>
      </c>
      <c r="Z77" s="112">
        <v>55</v>
      </c>
    </row>
    <row r="78" spans="1:26" x14ac:dyDescent="0.25">
      <c r="S78" s="115" t="s">
        <v>51</v>
      </c>
      <c r="T78" s="115"/>
      <c r="U78" s="112"/>
      <c r="V78" s="112">
        <v>15</v>
      </c>
      <c r="W78" s="112">
        <v>10</v>
      </c>
      <c r="X78" s="112">
        <v>17</v>
      </c>
      <c r="Y78" s="112">
        <v>20</v>
      </c>
      <c r="Z78" s="112">
        <v>14</v>
      </c>
    </row>
    <row r="79" spans="1:26" x14ac:dyDescent="0.25">
      <c r="S79" s="115" t="s">
        <v>52</v>
      </c>
      <c r="T79" s="115"/>
      <c r="U79" s="112"/>
      <c r="V79" s="112">
        <v>13</v>
      </c>
      <c r="W79" s="112">
        <v>12</v>
      </c>
      <c r="X79" s="112">
        <v>13</v>
      </c>
      <c r="Y79" s="112">
        <v>17</v>
      </c>
      <c r="Z79" s="112">
        <v>17</v>
      </c>
    </row>
    <row r="80" spans="1:26" x14ac:dyDescent="0.25">
      <c r="S80" s="118" t="s">
        <v>53</v>
      </c>
      <c r="T80" s="118"/>
      <c r="U80" s="112"/>
      <c r="V80" s="112">
        <v>7041</v>
      </c>
      <c r="W80" s="112">
        <v>7447</v>
      </c>
      <c r="X80" s="112">
        <v>7425</v>
      </c>
      <c r="Y80" s="112">
        <v>7901</v>
      </c>
      <c r="Z80" s="112">
        <v>8535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Meander Valley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624</v>
      </c>
      <c r="W83" s="112">
        <v>616</v>
      </c>
      <c r="X83" s="112">
        <v>666</v>
      </c>
      <c r="Y83" s="112">
        <v>661</v>
      </c>
      <c r="Z83" s="112">
        <v>694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490</v>
      </c>
      <c r="W84" s="112">
        <v>500</v>
      </c>
      <c r="X84" s="112">
        <v>525</v>
      </c>
      <c r="Y84" s="112">
        <v>541</v>
      </c>
      <c r="Z84" s="112">
        <v>562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1005</v>
      </c>
      <c r="W85" s="112">
        <v>994</v>
      </c>
      <c r="X85" s="112">
        <v>1005</v>
      </c>
      <c r="Y85" s="112">
        <v>1027</v>
      </c>
      <c r="Z85" s="112">
        <v>1113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17,245</v>
      </c>
      <c r="D86" s="94">
        <f t="shared" ref="D86:D91" si="4">AD4</f>
        <v>6.8993305231837443E-2</v>
      </c>
      <c r="E86" s="95">
        <f t="shared" ref="E86:E91" si="5">AD4</f>
        <v>6.8993305231837443E-2</v>
      </c>
      <c r="F86" s="94">
        <f t="shared" ref="F86:F91" si="6">AF4</f>
        <v>0.16622709136403602</v>
      </c>
      <c r="G86" s="95">
        <f t="shared" ref="G86:G91" si="7">AF4</f>
        <v>0.16622709136403602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304</v>
      </c>
      <c r="W86" s="112">
        <v>306</v>
      </c>
      <c r="X86" s="112">
        <v>324</v>
      </c>
      <c r="Y86" s="112">
        <v>341</v>
      </c>
      <c r="Z86" s="112">
        <v>372</v>
      </c>
    </row>
    <row r="87" spans="1:30" ht="15" customHeight="1" x14ac:dyDescent="0.25">
      <c r="A87" s="96" t="s">
        <v>4</v>
      </c>
      <c r="B87" s="49"/>
      <c r="C87" s="97" t="str">
        <f t="shared" si="3"/>
        <v>8,708</v>
      </c>
      <c r="D87" s="94">
        <f t="shared" si="4"/>
        <v>6.0141222303384367E-2</v>
      </c>
      <c r="E87" s="95">
        <f t="shared" si="5"/>
        <v>6.0141222303384367E-2</v>
      </c>
      <c r="F87" s="94">
        <f t="shared" si="6"/>
        <v>0.12419313193906523</v>
      </c>
      <c r="G87" s="95">
        <f t="shared" si="7"/>
        <v>0.12419313193906523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188</v>
      </c>
      <c r="W87" s="112">
        <v>197</v>
      </c>
      <c r="X87" s="112">
        <v>205</v>
      </c>
      <c r="Y87" s="112">
        <v>213</v>
      </c>
      <c r="Z87" s="112">
        <v>237</v>
      </c>
    </row>
    <row r="88" spans="1:30" ht="15" customHeight="1" x14ac:dyDescent="0.25">
      <c r="A88" s="96" t="s">
        <v>5</v>
      </c>
      <c r="B88" s="49"/>
      <c r="C88" s="97" t="str">
        <f t="shared" si="3"/>
        <v>8,531</v>
      </c>
      <c r="D88" s="94">
        <f t="shared" si="4"/>
        <v>7.9736742184533638E-2</v>
      </c>
      <c r="E88" s="95">
        <f t="shared" si="5"/>
        <v>7.9736742184533638E-2</v>
      </c>
      <c r="F88" s="94">
        <f t="shared" si="6"/>
        <v>0.2114456120420336</v>
      </c>
      <c r="G88" s="95">
        <f t="shared" si="7"/>
        <v>0.2114456120420336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310</v>
      </c>
      <c r="W88" s="112">
        <v>295</v>
      </c>
      <c r="X88" s="112">
        <v>302</v>
      </c>
      <c r="Y88" s="112">
        <v>302</v>
      </c>
      <c r="Z88" s="112">
        <v>317</v>
      </c>
    </row>
    <row r="89" spans="1:30" ht="15" customHeight="1" x14ac:dyDescent="0.25">
      <c r="A89" s="49" t="s">
        <v>6</v>
      </c>
      <c r="B89" s="49"/>
      <c r="C89" s="97" t="str">
        <f t="shared" si="3"/>
        <v>11,933</v>
      </c>
      <c r="D89" s="94">
        <f t="shared" si="4"/>
        <v>4.1819451719923073E-2</v>
      </c>
      <c r="E89" s="95">
        <f t="shared" si="5"/>
        <v>4.1819451719923073E-2</v>
      </c>
      <c r="F89" s="94">
        <f t="shared" si="6"/>
        <v>0.11742672534881549</v>
      </c>
      <c r="G89" s="95">
        <f t="shared" si="7"/>
        <v>0.11742672534881549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641</v>
      </c>
      <c r="W89" s="112">
        <v>664</v>
      </c>
      <c r="X89" s="112">
        <v>693</v>
      </c>
      <c r="Y89" s="112">
        <v>683</v>
      </c>
      <c r="Z89" s="112">
        <v>710</v>
      </c>
    </row>
    <row r="90" spans="1:30" ht="15" customHeight="1" x14ac:dyDescent="0.25">
      <c r="A90" s="49" t="s">
        <v>96</v>
      </c>
      <c r="B90" s="49"/>
      <c r="C90" s="97" t="str">
        <f t="shared" si="3"/>
        <v>$45,000</v>
      </c>
      <c r="D90" s="94">
        <f t="shared" si="4"/>
        <v>2.7968510354841047E-2</v>
      </c>
      <c r="E90" s="95">
        <f t="shared" si="5"/>
        <v>2.7968510354841047E-2</v>
      </c>
      <c r="F90" s="94">
        <f t="shared" si="6"/>
        <v>0.1714174150722374</v>
      </c>
      <c r="G90" s="95">
        <f t="shared" si="7"/>
        <v>0.1714174150722374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819</v>
      </c>
      <c r="W90" s="112">
        <v>840</v>
      </c>
      <c r="X90" s="112">
        <v>886</v>
      </c>
      <c r="Y90" s="112">
        <v>865</v>
      </c>
      <c r="Z90" s="112">
        <v>873</v>
      </c>
    </row>
    <row r="91" spans="1:30" ht="15" customHeight="1" x14ac:dyDescent="0.25">
      <c r="A91" s="49" t="s">
        <v>7</v>
      </c>
      <c r="B91" s="49"/>
      <c r="C91" s="97" t="str">
        <f t="shared" si="3"/>
        <v>$665.6 mil</v>
      </c>
      <c r="D91" s="94">
        <f t="shared" si="4"/>
        <v>8.610655922531163E-2</v>
      </c>
      <c r="E91" s="95">
        <f t="shared" si="5"/>
        <v>8.610655922531163E-2</v>
      </c>
      <c r="F91" s="94">
        <f t="shared" si="6"/>
        <v>0.27627127065119006</v>
      </c>
      <c r="G91" s="95">
        <f t="shared" si="7"/>
        <v>0.27627127065119006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5568</v>
      </c>
      <c r="W91" s="112">
        <v>5566</v>
      </c>
      <c r="X91" s="112">
        <v>5795</v>
      </c>
      <c r="Y91" s="112">
        <v>5904</v>
      </c>
      <c r="Z91" s="112">
        <v>6156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361</v>
      </c>
      <c r="W93" s="112">
        <v>394</v>
      </c>
      <c r="X93" s="112">
        <v>396</v>
      </c>
      <c r="Y93" s="112">
        <v>409</v>
      </c>
      <c r="Z93" s="112">
        <v>427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867</v>
      </c>
      <c r="W94" s="112">
        <v>915</v>
      </c>
      <c r="X94" s="112">
        <v>928</v>
      </c>
      <c r="Y94" s="112">
        <v>992</v>
      </c>
      <c r="Z94" s="112">
        <v>1039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209</v>
      </c>
      <c r="W95" s="112">
        <v>208</v>
      </c>
      <c r="X95" s="112">
        <v>235</v>
      </c>
      <c r="Y95" s="112">
        <v>242</v>
      </c>
      <c r="Z95" s="112">
        <v>242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793</v>
      </c>
      <c r="W96" s="112">
        <v>833</v>
      </c>
      <c r="X96" s="112">
        <v>915</v>
      </c>
      <c r="Y96" s="112">
        <v>891</v>
      </c>
      <c r="Z96" s="112">
        <v>907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875</v>
      </c>
      <c r="W97" s="112">
        <v>902</v>
      </c>
      <c r="X97" s="112">
        <v>896</v>
      </c>
      <c r="Y97" s="112">
        <v>915</v>
      </c>
      <c r="Z97" s="112">
        <v>944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585</v>
      </c>
      <c r="W98" s="112">
        <v>597</v>
      </c>
      <c r="X98" s="112">
        <v>598</v>
      </c>
      <c r="Y98" s="112">
        <v>597</v>
      </c>
      <c r="Z98" s="112">
        <v>610</v>
      </c>
    </row>
    <row r="99" spans="1:32" ht="15" customHeight="1" x14ac:dyDescent="0.25">
      <c r="S99" s="115" t="s">
        <v>143</v>
      </c>
      <c r="T99" s="115"/>
      <c r="U99" s="112"/>
      <c r="V99" s="112">
        <v>35</v>
      </c>
      <c r="W99" s="112">
        <v>47</v>
      </c>
      <c r="X99" s="112">
        <v>48</v>
      </c>
      <c r="Y99" s="112">
        <v>53</v>
      </c>
      <c r="Z99" s="112">
        <v>47</v>
      </c>
    </row>
    <row r="100" spans="1:32" ht="15" customHeight="1" x14ac:dyDescent="0.25">
      <c r="S100" s="115" t="s">
        <v>58</v>
      </c>
      <c r="T100" s="115"/>
      <c r="U100" s="112"/>
      <c r="V100" s="112">
        <v>459</v>
      </c>
      <c r="W100" s="112">
        <v>485</v>
      </c>
      <c r="X100" s="112">
        <v>521</v>
      </c>
      <c r="Y100" s="112">
        <v>532</v>
      </c>
      <c r="Z100" s="112">
        <v>547</v>
      </c>
    </row>
    <row r="101" spans="1:32" x14ac:dyDescent="0.25">
      <c r="A101" s="18"/>
      <c r="S101" s="118" t="s">
        <v>53</v>
      </c>
      <c r="T101" s="118"/>
      <c r="U101" s="112"/>
      <c r="V101" s="112">
        <v>5117</v>
      </c>
      <c r="W101" s="112">
        <v>5242</v>
      </c>
      <c r="X101" s="112">
        <v>5335</v>
      </c>
      <c r="Y101" s="112">
        <v>5531</v>
      </c>
      <c r="Z101" s="112">
        <v>5777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10726</v>
      </c>
      <c r="W104" s="112">
        <v>11032</v>
      </c>
      <c r="X104" s="112">
        <v>11639</v>
      </c>
      <c r="Y104" s="112">
        <v>11946</v>
      </c>
      <c r="Z104" s="112">
        <v>12774</v>
      </c>
      <c r="AB104" s="109" t="str">
        <f>TEXT(Z104,"###,###")</f>
        <v>12,774</v>
      </c>
      <c r="AD104" s="130">
        <f>Z104/($Z$4)*100</f>
        <v>74.073644534647727</v>
      </c>
      <c r="AF104" s="109"/>
    </row>
    <row r="105" spans="1:32" x14ac:dyDescent="0.25">
      <c r="S105" s="115" t="s">
        <v>17</v>
      </c>
      <c r="T105" s="115"/>
      <c r="U105" s="112"/>
      <c r="V105" s="112">
        <v>2425</v>
      </c>
      <c r="W105" s="112">
        <v>2543</v>
      </c>
      <c r="X105" s="112">
        <v>2543</v>
      </c>
      <c r="Y105" s="112">
        <v>2641</v>
      </c>
      <c r="Z105" s="112">
        <v>2941</v>
      </c>
      <c r="AB105" s="109" t="str">
        <f>TEXT(Z105,"###,###")</f>
        <v>2,941</v>
      </c>
      <c r="AD105" s="130">
        <f>Z105/($Z$4)*100</f>
        <v>17.054218614091042</v>
      </c>
      <c r="AF105" s="109"/>
    </row>
    <row r="106" spans="1:32" x14ac:dyDescent="0.25">
      <c r="S106" s="118" t="s">
        <v>53</v>
      </c>
      <c r="T106" s="118"/>
      <c r="U106" s="120"/>
      <c r="V106" s="120">
        <v>13151</v>
      </c>
      <c r="W106" s="120">
        <v>13575</v>
      </c>
      <c r="X106" s="120">
        <v>14182</v>
      </c>
      <c r="Y106" s="120">
        <v>14587</v>
      </c>
      <c r="Z106" s="120">
        <v>15715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2473</v>
      </c>
      <c r="W108" s="112">
        <v>2280</v>
      </c>
      <c r="X108" s="112">
        <v>2379</v>
      </c>
      <c r="Y108" s="112">
        <v>2511</v>
      </c>
      <c r="Z108" s="112">
        <v>2462</v>
      </c>
      <c r="AB108" s="109" t="str">
        <f>TEXT(Z108,"###,###")</f>
        <v>2,462</v>
      </c>
      <c r="AD108" s="130">
        <f>Z108/($Z$4)*100</f>
        <v>14.276601913598144</v>
      </c>
      <c r="AF108" s="109"/>
    </row>
    <row r="109" spans="1:32" x14ac:dyDescent="0.25">
      <c r="S109" s="115" t="s">
        <v>20</v>
      </c>
      <c r="T109" s="115"/>
      <c r="U109" s="112"/>
      <c r="V109" s="112">
        <v>2540</v>
      </c>
      <c r="W109" s="112">
        <v>2562</v>
      </c>
      <c r="X109" s="112">
        <v>2711</v>
      </c>
      <c r="Y109" s="112">
        <v>2831</v>
      </c>
      <c r="Z109" s="112">
        <v>3083</v>
      </c>
      <c r="AB109" s="109" t="str">
        <f>TEXT(Z109,"###,###")</f>
        <v>3,083</v>
      </c>
      <c r="AD109" s="130">
        <f>Z109/($Z$4)*100</f>
        <v>17.877645694404176</v>
      </c>
      <c r="AF109" s="109"/>
    </row>
    <row r="110" spans="1:32" x14ac:dyDescent="0.25">
      <c r="S110" s="115" t="s">
        <v>21</v>
      </c>
      <c r="T110" s="115"/>
      <c r="U110" s="112"/>
      <c r="V110" s="112">
        <v>3123</v>
      </c>
      <c r="W110" s="112">
        <v>3283</v>
      </c>
      <c r="X110" s="112">
        <v>3179</v>
      </c>
      <c r="Y110" s="112">
        <v>3472</v>
      </c>
      <c r="Z110" s="112">
        <v>3837</v>
      </c>
      <c r="AB110" s="109" t="str">
        <f>TEXT(Z110,"###,###")</f>
        <v>3,837</v>
      </c>
      <c r="AD110" s="130">
        <f>Z110/($Z$4)*100</f>
        <v>22.249927515221803</v>
      </c>
      <c r="AF110" s="109"/>
    </row>
    <row r="111" spans="1:32" x14ac:dyDescent="0.25">
      <c r="S111" s="115" t="s">
        <v>22</v>
      </c>
      <c r="T111" s="115"/>
      <c r="U111" s="112"/>
      <c r="V111" s="112">
        <v>4928</v>
      </c>
      <c r="W111" s="112">
        <v>5349</v>
      </c>
      <c r="X111" s="112">
        <v>5373</v>
      </c>
      <c r="Y111" s="112">
        <v>5773</v>
      </c>
      <c r="Z111" s="112">
        <v>6344</v>
      </c>
      <c r="AB111" s="109" t="str">
        <f>TEXT(Z111,"###,###")</f>
        <v>6,344</v>
      </c>
      <c r="AD111" s="130">
        <f>Z111/($Z$4)*100</f>
        <v>36.78747463032763</v>
      </c>
      <c r="AF111" s="109"/>
    </row>
    <row r="112" spans="1:32" x14ac:dyDescent="0.25">
      <c r="S112" s="118" t="s">
        <v>53</v>
      </c>
      <c r="T112" s="118"/>
      <c r="U112" s="112"/>
      <c r="V112" s="112">
        <v>14789</v>
      </c>
      <c r="W112" s="112">
        <v>15076</v>
      </c>
      <c r="X112" s="112">
        <v>15205</v>
      </c>
      <c r="Y112" s="112">
        <v>16132</v>
      </c>
      <c r="Z112" s="112">
        <v>17247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43.12</v>
      </c>
      <c r="W118" s="131">
        <v>42.95</v>
      </c>
      <c r="X118" s="131">
        <v>43.1</v>
      </c>
      <c r="Y118" s="131">
        <v>42.98</v>
      </c>
      <c r="Z118" s="131">
        <v>42.75</v>
      </c>
      <c r="AB118" s="109" t="str">
        <f>TEXT(Z118,"##.0")</f>
        <v>42.8</v>
      </c>
    </row>
    <row r="120" spans="19:32" x14ac:dyDescent="0.25">
      <c r="S120" s="101" t="s">
        <v>98</v>
      </c>
      <c r="T120" s="112"/>
      <c r="U120" s="112"/>
      <c r="V120" s="112">
        <v>8572</v>
      </c>
      <c r="W120" s="112">
        <v>8771</v>
      </c>
      <c r="X120" s="112">
        <v>9033</v>
      </c>
      <c r="Y120" s="112">
        <v>9258</v>
      </c>
      <c r="Z120" s="112">
        <v>9725</v>
      </c>
      <c r="AB120" s="109" t="str">
        <f>TEXT(Z120,"###,###")</f>
        <v>9,725</v>
      </c>
    </row>
    <row r="121" spans="19:32" x14ac:dyDescent="0.25">
      <c r="S121" s="101" t="s">
        <v>99</v>
      </c>
      <c r="T121" s="112"/>
      <c r="U121" s="112"/>
      <c r="V121" s="112">
        <v>1172</v>
      </c>
      <c r="W121" s="112">
        <v>1109</v>
      </c>
      <c r="X121" s="112">
        <v>1169</v>
      </c>
      <c r="Y121" s="112">
        <v>1183</v>
      </c>
      <c r="Z121" s="112">
        <v>1159</v>
      </c>
      <c r="AB121" s="109" t="str">
        <f>TEXT(Z121,"###,###")</f>
        <v>1,159</v>
      </c>
    </row>
    <row r="122" spans="19:32" x14ac:dyDescent="0.25">
      <c r="S122" s="101" t="s">
        <v>100</v>
      </c>
      <c r="T122" s="112"/>
      <c r="U122" s="112"/>
      <c r="V122" s="112">
        <v>940</v>
      </c>
      <c r="W122" s="112">
        <v>934</v>
      </c>
      <c r="X122" s="112">
        <v>928</v>
      </c>
      <c r="Y122" s="112">
        <v>1012</v>
      </c>
      <c r="Z122" s="112">
        <v>1054</v>
      </c>
      <c r="AB122" s="109" t="str">
        <f>TEXT(Z122,"###,###")</f>
        <v>1,054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9512</v>
      </c>
      <c r="W124" s="112">
        <v>9705</v>
      </c>
      <c r="X124" s="112">
        <v>9961</v>
      </c>
      <c r="Y124" s="112">
        <v>10270</v>
      </c>
      <c r="Z124" s="112">
        <v>10779</v>
      </c>
      <c r="AB124" s="109" t="str">
        <f>TEXT(Z124,"###,###")</f>
        <v>10,779</v>
      </c>
      <c r="AD124" s="127">
        <f>Z124/$Z$7*100</f>
        <v>90.329338808346606</v>
      </c>
    </row>
    <row r="125" spans="19:32" x14ac:dyDescent="0.25">
      <c r="S125" s="101" t="s">
        <v>102</v>
      </c>
      <c r="T125" s="112"/>
      <c r="U125" s="112"/>
      <c r="V125" s="112">
        <v>2112</v>
      </c>
      <c r="W125" s="112">
        <v>2043</v>
      </c>
      <c r="X125" s="112">
        <v>2097</v>
      </c>
      <c r="Y125" s="112">
        <v>2195</v>
      </c>
      <c r="Z125" s="112">
        <v>2213</v>
      </c>
      <c r="AB125" s="109" t="str">
        <f>TEXT(Z125,"###,###")</f>
        <v>2,213</v>
      </c>
      <c r="AD125" s="127">
        <f>Z125/$Z$7*100</f>
        <v>18.545210760077097</v>
      </c>
    </row>
    <row r="127" spans="19:32" x14ac:dyDescent="0.25">
      <c r="S127" s="101" t="s">
        <v>103</v>
      </c>
      <c r="T127" s="112"/>
      <c r="U127" s="112"/>
      <c r="V127" s="112">
        <v>5569</v>
      </c>
      <c r="W127" s="112">
        <v>5566</v>
      </c>
      <c r="X127" s="112">
        <v>5791</v>
      </c>
      <c r="Y127" s="112">
        <v>5904</v>
      </c>
      <c r="Z127" s="112">
        <v>6155</v>
      </c>
      <c r="AB127" s="109" t="str">
        <f>TEXT(Z127,"###,###")</f>
        <v>6,155</v>
      </c>
      <c r="AD127" s="127">
        <f>Z127/$Z$7*100</f>
        <v>51.579653062934717</v>
      </c>
    </row>
    <row r="128" spans="19:32" x14ac:dyDescent="0.25">
      <c r="S128" s="101" t="s">
        <v>104</v>
      </c>
      <c r="T128" s="112"/>
      <c r="U128" s="112"/>
      <c r="V128" s="112">
        <v>5114</v>
      </c>
      <c r="W128" s="112">
        <v>5242</v>
      </c>
      <c r="X128" s="112">
        <v>5335</v>
      </c>
      <c r="Y128" s="112">
        <v>5534</v>
      </c>
      <c r="Z128" s="112">
        <v>5777</v>
      </c>
      <c r="AB128" s="109" t="str">
        <f>TEXT(Z128,"###,###")</f>
        <v>5,777</v>
      </c>
      <c r="AD128" s="127">
        <f>Z128/$Z$7*100</f>
        <v>48.411966814715498</v>
      </c>
    </row>
    <row r="130" spans="19:20" x14ac:dyDescent="0.25">
      <c r="S130" s="101" t="s">
        <v>180</v>
      </c>
      <c r="T130" s="127">
        <v>81.496689851671832</v>
      </c>
    </row>
    <row r="131" spans="19:20" x14ac:dyDescent="0.25">
      <c r="S131" s="101" t="s">
        <v>181</v>
      </c>
      <c r="T131" s="127">
        <v>9.7125618034023287</v>
      </c>
    </row>
    <row r="132" spans="19:20" x14ac:dyDescent="0.25">
      <c r="S132" s="101" t="s">
        <v>182</v>
      </c>
      <c r="T132" s="127">
        <v>8.8326489566747668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F53C94A-0C1C-4D7C-8091-C8D32B83411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1A90A958-2384-40FE-912C-74103F8A17C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CEEBA7B-036A-47E8-802C-F211921D3E1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0D62152A-8CE6-4AE3-AC3D-87FB350F7A6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D9A1-9629-47DE-A732-9BCB3ECAC49D}">
  <sheetPr codeName="Sheet87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129</v>
      </c>
      <c r="T1" s="99"/>
      <c r="U1" s="99"/>
      <c r="V1" s="99"/>
      <c r="W1" s="99"/>
      <c r="X1" s="99"/>
      <c r="Y1" s="100" t="s">
        <v>168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129</v>
      </c>
      <c r="Y3" s="105" t="s">
        <v>168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12.23 Northern Midlands,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10341</v>
      </c>
      <c r="W4" s="108">
        <v>10576</v>
      </c>
      <c r="X4" s="108">
        <v>10272</v>
      </c>
      <c r="Y4" s="108">
        <v>10885</v>
      </c>
      <c r="Z4" s="108">
        <v>11585</v>
      </c>
      <c r="AB4" s="109" t="str">
        <f>TEXT(Z4,"###,###")</f>
        <v>11,585</v>
      </c>
      <c r="AD4" s="110">
        <f>Z4/Y4-1</f>
        <v>6.4308681672025747E-2</v>
      </c>
      <c r="AF4" s="110">
        <f>Z4/V4-1</f>
        <v>0.12029784353544137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5532</v>
      </c>
      <c r="W5" s="108">
        <v>5554</v>
      </c>
      <c r="X5" s="108">
        <v>5412</v>
      </c>
      <c r="Y5" s="108">
        <v>5684</v>
      </c>
      <c r="Z5" s="108">
        <v>6013</v>
      </c>
      <c r="AB5" s="109" t="str">
        <f>TEXT(Z5,"###,###")</f>
        <v>6,013</v>
      </c>
      <c r="AD5" s="110">
        <f t="shared" ref="AD5:AD9" si="0">Z5/Y5-1</f>
        <v>5.788177339901468E-2</v>
      </c>
      <c r="AF5" s="110">
        <f t="shared" ref="AF5:AF9" si="1">Z5/V5-1</f>
        <v>8.6948662328271809E-2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4802</v>
      </c>
      <c r="W6" s="108">
        <v>5019</v>
      </c>
      <c r="X6" s="108">
        <v>4859</v>
      </c>
      <c r="Y6" s="108">
        <v>5191</v>
      </c>
      <c r="Z6" s="108">
        <v>5560</v>
      </c>
      <c r="AB6" s="109" t="str">
        <f>TEXT(Z6,"###,###")</f>
        <v>5,560</v>
      </c>
      <c r="AD6" s="110">
        <f t="shared" si="0"/>
        <v>7.108456944712005E-2</v>
      </c>
      <c r="AF6" s="110">
        <f t="shared" si="1"/>
        <v>0.1578508954602249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7229</v>
      </c>
      <c r="W7" s="108">
        <v>7279</v>
      </c>
      <c r="X7" s="108">
        <v>7339</v>
      </c>
      <c r="Y7" s="108">
        <v>7567</v>
      </c>
      <c r="Z7" s="108">
        <v>7885</v>
      </c>
      <c r="AB7" s="109" t="str">
        <f>TEXT(Z7,"###,###")</f>
        <v>7,885</v>
      </c>
      <c r="AD7" s="110">
        <f t="shared" si="0"/>
        <v>4.2024580414959711E-2</v>
      </c>
      <c r="AF7" s="110">
        <f t="shared" si="1"/>
        <v>9.0745607967906983E-2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11,585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7,885</v>
      </c>
      <c r="P8" s="65"/>
      <c r="S8" s="107" t="s">
        <v>83</v>
      </c>
      <c r="T8" s="108"/>
      <c r="U8" s="108"/>
      <c r="V8" s="108">
        <v>35618</v>
      </c>
      <c r="W8" s="108">
        <v>38741.300000000003</v>
      </c>
      <c r="X8" s="108">
        <v>38932.339999999997</v>
      </c>
      <c r="Y8" s="108">
        <v>41334.480000000003</v>
      </c>
      <c r="Z8" s="108">
        <v>43656.61</v>
      </c>
      <c r="AB8" s="109" t="str">
        <f>TEXT(Z8,"$###,###")</f>
        <v>$43,657</v>
      </c>
      <c r="AD8" s="110">
        <f t="shared" si="0"/>
        <v>5.6179006001768839E-2</v>
      </c>
      <c r="AF8" s="110">
        <f t="shared" si="1"/>
        <v>0.22568953899713629</v>
      </c>
    </row>
    <row r="9" spans="1:32" x14ac:dyDescent="0.25">
      <c r="A9" s="30" t="s">
        <v>14</v>
      </c>
      <c r="B9" s="69"/>
      <c r="C9" s="70"/>
      <c r="D9" s="71">
        <f>AD104</f>
        <v>76.003452740612857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52.745719720989214</v>
      </c>
      <c r="P9" s="72" t="s">
        <v>84</v>
      </c>
      <c r="S9" s="107" t="s">
        <v>7</v>
      </c>
      <c r="T9" s="108"/>
      <c r="U9" s="108"/>
      <c r="V9" s="108">
        <v>339429502</v>
      </c>
      <c r="W9" s="108">
        <v>365949277</v>
      </c>
      <c r="X9" s="108">
        <v>373122260</v>
      </c>
      <c r="Y9" s="108">
        <v>402378089</v>
      </c>
      <c r="Z9" s="108">
        <v>437437255</v>
      </c>
      <c r="AB9" s="109" t="str">
        <f>TEXT(Z9/1000000,"$#,###.0")&amp;" mil"</f>
        <v>$437.4 mil</v>
      </c>
      <c r="AD9" s="110">
        <f t="shared" si="0"/>
        <v>8.7129908308700266E-2</v>
      </c>
      <c r="AF9" s="110">
        <f t="shared" si="1"/>
        <v>0.28874258843888012</v>
      </c>
    </row>
    <row r="10" spans="1:32" x14ac:dyDescent="0.25">
      <c r="A10" s="30" t="s">
        <v>17</v>
      </c>
      <c r="B10" s="69"/>
      <c r="C10" s="70"/>
      <c r="D10" s="71">
        <f>AD105</f>
        <v>15.045317220543808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47.114774889029803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83.589093214965132</v>
      </c>
      <c r="P11" s="72" t="s">
        <v>84</v>
      </c>
      <c r="S11" s="107" t="s">
        <v>29</v>
      </c>
      <c r="T11" s="112"/>
      <c r="U11" s="112"/>
      <c r="V11" s="112">
        <v>9095</v>
      </c>
      <c r="W11" s="112">
        <v>9339</v>
      </c>
      <c r="X11" s="112">
        <v>9024</v>
      </c>
      <c r="Y11" s="112">
        <v>9635</v>
      </c>
      <c r="Z11" s="112">
        <v>10285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8.4210526315789469</v>
      </c>
      <c r="P12" s="72" t="s">
        <v>84</v>
      </c>
      <c r="S12" s="107" t="s">
        <v>30</v>
      </c>
      <c r="T12" s="112"/>
      <c r="U12" s="112"/>
      <c r="V12" s="112">
        <v>1243</v>
      </c>
      <c r="W12" s="112">
        <v>1230</v>
      </c>
      <c r="X12" s="112">
        <v>1252</v>
      </c>
      <c r="Y12" s="112">
        <v>1250</v>
      </c>
      <c r="Z12" s="112">
        <v>1297</v>
      </c>
    </row>
    <row r="13" spans="1:32" ht="15" customHeight="1" x14ac:dyDescent="0.25">
      <c r="A13" s="30" t="s">
        <v>19</v>
      </c>
      <c r="B13" s="70"/>
      <c r="C13" s="70"/>
      <c r="D13" s="71">
        <f>AD108</f>
        <v>15.451014242555027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8.0025364616360175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18.662063012516185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42.8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23.124730254639619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18.821292775665398</v>
      </c>
      <c r="P15" s="72" t="s">
        <v>84</v>
      </c>
      <c r="S15" s="115" t="s">
        <v>60</v>
      </c>
      <c r="T15" s="115"/>
      <c r="U15" s="116"/>
      <c r="V15" s="116">
        <v>1475</v>
      </c>
      <c r="W15" s="116">
        <v>1543</v>
      </c>
      <c r="X15" s="116">
        <v>1543</v>
      </c>
      <c r="Y15" s="112">
        <v>1656</v>
      </c>
      <c r="Z15" s="112">
        <v>1606</v>
      </c>
      <c r="AB15" s="117">
        <f t="shared" ref="AB15:AB34" si="2">IF(Z15="np",0,Z15/$Z$34)</f>
        <v>0.13861557051614018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33.828226154510141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81.178707224334602</v>
      </c>
      <c r="P16" s="37" t="s">
        <v>84</v>
      </c>
      <c r="S16" s="115" t="s">
        <v>61</v>
      </c>
      <c r="T16" s="115"/>
      <c r="U16" s="116"/>
      <c r="V16" s="116">
        <v>63</v>
      </c>
      <c r="W16" s="116">
        <v>67</v>
      </c>
      <c r="X16" s="116">
        <v>71</v>
      </c>
      <c r="Y16" s="112">
        <v>72</v>
      </c>
      <c r="Z16" s="112">
        <v>60</v>
      </c>
      <c r="AB16" s="117">
        <f t="shared" si="2"/>
        <v>5.1786639047125844E-3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760</v>
      </c>
      <c r="W17" s="116">
        <v>828</v>
      </c>
      <c r="X17" s="116">
        <v>821</v>
      </c>
      <c r="Y17" s="112">
        <v>786</v>
      </c>
      <c r="Z17" s="112">
        <v>822</v>
      </c>
      <c r="AB17" s="117">
        <f t="shared" si="2"/>
        <v>7.0947695494562396E-2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99</v>
      </c>
      <c r="W18" s="116">
        <v>103</v>
      </c>
      <c r="X18" s="116">
        <v>87</v>
      </c>
      <c r="Y18" s="112">
        <v>91</v>
      </c>
      <c r="Z18" s="112">
        <v>93</v>
      </c>
      <c r="AB18" s="117">
        <f t="shared" si="2"/>
        <v>8.0269290523045048E-3</v>
      </c>
    </row>
    <row r="19" spans="1:28" x14ac:dyDescent="0.25">
      <c r="A19" s="61" t="str">
        <f>$S$1&amp;" ("&amp;$V$2&amp;" to "&amp;$Z$2&amp;")"</f>
        <v>Northern Midlands (2017-18 to 2021-22)</v>
      </c>
      <c r="B19" s="61"/>
      <c r="C19" s="61"/>
      <c r="D19" s="61"/>
      <c r="E19" s="61"/>
      <c r="F19" s="61"/>
      <c r="G19" s="61" t="str">
        <f>$S$1&amp;" ("&amp;$V$2&amp;" to "&amp;$Z$2&amp;")"</f>
        <v>Northern Midlands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637</v>
      </c>
      <c r="W19" s="116">
        <v>697</v>
      </c>
      <c r="X19" s="116">
        <v>706</v>
      </c>
      <c r="Y19" s="112">
        <v>737</v>
      </c>
      <c r="Z19" s="112">
        <v>817</v>
      </c>
      <c r="AB19" s="117">
        <f t="shared" si="2"/>
        <v>7.0516140169169683E-2</v>
      </c>
    </row>
    <row r="20" spans="1:28" x14ac:dyDescent="0.25">
      <c r="S20" s="115" t="s">
        <v>65</v>
      </c>
      <c r="T20" s="115"/>
      <c r="U20" s="116"/>
      <c r="V20" s="116">
        <v>376</v>
      </c>
      <c r="W20" s="116">
        <v>348</v>
      </c>
      <c r="X20" s="116">
        <v>387</v>
      </c>
      <c r="Y20" s="112">
        <v>447</v>
      </c>
      <c r="Z20" s="112">
        <v>440</v>
      </c>
      <c r="AB20" s="117">
        <f t="shared" si="2"/>
        <v>3.7976868634558951E-2</v>
      </c>
    </row>
    <row r="21" spans="1:28" x14ac:dyDescent="0.25">
      <c r="S21" s="115" t="s">
        <v>66</v>
      </c>
      <c r="T21" s="115"/>
      <c r="U21" s="116"/>
      <c r="V21" s="116">
        <v>886</v>
      </c>
      <c r="W21" s="116">
        <v>864</v>
      </c>
      <c r="X21" s="116">
        <v>864</v>
      </c>
      <c r="Y21" s="112">
        <v>948</v>
      </c>
      <c r="Z21" s="112">
        <v>1002</v>
      </c>
      <c r="AB21" s="117">
        <f t="shared" si="2"/>
        <v>8.6483687208700158E-2</v>
      </c>
    </row>
    <row r="22" spans="1:28" x14ac:dyDescent="0.25">
      <c r="S22" s="115" t="s">
        <v>67</v>
      </c>
      <c r="T22" s="115"/>
      <c r="U22" s="116"/>
      <c r="V22" s="116">
        <v>658</v>
      </c>
      <c r="W22" s="116">
        <v>691</v>
      </c>
      <c r="X22" s="116">
        <v>637</v>
      </c>
      <c r="Y22" s="112">
        <v>690</v>
      </c>
      <c r="Z22" s="112">
        <v>716</v>
      </c>
      <c r="AB22" s="117">
        <f t="shared" si="2"/>
        <v>6.1798722596236838E-2</v>
      </c>
    </row>
    <row r="23" spans="1:28" x14ac:dyDescent="0.25">
      <c r="S23" s="115" t="s">
        <v>68</v>
      </c>
      <c r="T23" s="115"/>
      <c r="U23" s="116"/>
      <c r="V23" s="116">
        <v>442</v>
      </c>
      <c r="W23" s="116">
        <v>434</v>
      </c>
      <c r="X23" s="116">
        <v>408</v>
      </c>
      <c r="Y23" s="112">
        <v>401</v>
      </c>
      <c r="Z23" s="112">
        <v>463</v>
      </c>
      <c r="AB23" s="117">
        <f t="shared" si="2"/>
        <v>3.9962023131365439E-2</v>
      </c>
    </row>
    <row r="24" spans="1:28" x14ac:dyDescent="0.25">
      <c r="S24" s="115" t="s">
        <v>69</v>
      </c>
      <c r="T24" s="115"/>
      <c r="U24" s="116"/>
      <c r="V24" s="116">
        <v>47</v>
      </c>
      <c r="W24" s="116">
        <v>35</v>
      </c>
      <c r="X24" s="116">
        <v>32</v>
      </c>
      <c r="Y24" s="112">
        <v>26</v>
      </c>
      <c r="Z24" s="112">
        <v>40</v>
      </c>
      <c r="AB24" s="117">
        <f t="shared" si="2"/>
        <v>3.4524426031417228E-3</v>
      </c>
    </row>
    <row r="25" spans="1:28" x14ac:dyDescent="0.25">
      <c r="S25" s="115" t="s">
        <v>70</v>
      </c>
      <c r="T25" s="115"/>
      <c r="U25" s="116"/>
      <c r="V25" s="116">
        <v>242</v>
      </c>
      <c r="W25" s="116">
        <v>281</v>
      </c>
      <c r="X25" s="116">
        <v>290</v>
      </c>
      <c r="Y25" s="112">
        <v>331</v>
      </c>
      <c r="Z25" s="112">
        <v>343</v>
      </c>
      <c r="AB25" s="117">
        <f t="shared" si="2"/>
        <v>2.9604695321940273E-2</v>
      </c>
    </row>
    <row r="26" spans="1:28" x14ac:dyDescent="0.25">
      <c r="S26" s="115" t="s">
        <v>71</v>
      </c>
      <c r="T26" s="115"/>
      <c r="U26" s="116"/>
      <c r="V26" s="116">
        <v>192</v>
      </c>
      <c r="W26" s="116">
        <v>201</v>
      </c>
      <c r="X26" s="116">
        <v>211</v>
      </c>
      <c r="Y26" s="112">
        <v>189</v>
      </c>
      <c r="Z26" s="112">
        <v>217</v>
      </c>
      <c r="AB26" s="117">
        <f t="shared" si="2"/>
        <v>1.8729501122043846E-2</v>
      </c>
    </row>
    <row r="27" spans="1:28" x14ac:dyDescent="0.25">
      <c r="S27" s="115" t="s">
        <v>72</v>
      </c>
      <c r="T27" s="115"/>
      <c r="U27" s="116"/>
      <c r="V27" s="116">
        <v>366</v>
      </c>
      <c r="W27" s="116">
        <v>354</v>
      </c>
      <c r="X27" s="116">
        <v>364</v>
      </c>
      <c r="Y27" s="112">
        <v>369</v>
      </c>
      <c r="Z27" s="112">
        <v>445</v>
      </c>
      <c r="AB27" s="117">
        <f t="shared" si="2"/>
        <v>3.8408423959951664E-2</v>
      </c>
    </row>
    <row r="28" spans="1:28" x14ac:dyDescent="0.25">
      <c r="S28" s="115" t="s">
        <v>73</v>
      </c>
      <c r="T28" s="115"/>
      <c r="U28" s="116"/>
      <c r="V28" s="116">
        <v>682</v>
      </c>
      <c r="W28" s="116">
        <v>638</v>
      </c>
      <c r="X28" s="116">
        <v>529</v>
      </c>
      <c r="Y28" s="112">
        <v>596</v>
      </c>
      <c r="Z28" s="112">
        <v>626</v>
      </c>
      <c r="AB28" s="117">
        <f t="shared" si="2"/>
        <v>5.4030726739167964E-2</v>
      </c>
    </row>
    <row r="29" spans="1:28" x14ac:dyDescent="0.25">
      <c r="S29" s="115" t="s">
        <v>74</v>
      </c>
      <c r="T29" s="115"/>
      <c r="U29" s="116"/>
      <c r="V29" s="116">
        <v>411</v>
      </c>
      <c r="W29" s="116">
        <v>477</v>
      </c>
      <c r="X29" s="116">
        <v>354</v>
      </c>
      <c r="Y29" s="112">
        <v>432</v>
      </c>
      <c r="Z29" s="112">
        <v>544</v>
      </c>
      <c r="AB29" s="117">
        <f t="shared" si="2"/>
        <v>4.6953219402727432E-2</v>
      </c>
    </row>
    <row r="30" spans="1:28" x14ac:dyDescent="0.25">
      <c r="S30" s="115" t="s">
        <v>75</v>
      </c>
      <c r="T30" s="115"/>
      <c r="U30" s="116"/>
      <c r="V30" s="116">
        <v>564</v>
      </c>
      <c r="W30" s="116">
        <v>581</v>
      </c>
      <c r="X30" s="116">
        <v>637</v>
      </c>
      <c r="Y30" s="112">
        <v>594</v>
      </c>
      <c r="Z30" s="112">
        <v>732</v>
      </c>
      <c r="AB30" s="117">
        <f t="shared" si="2"/>
        <v>6.3179699637493522E-2</v>
      </c>
    </row>
    <row r="31" spans="1:28" x14ac:dyDescent="0.25">
      <c r="S31" s="115" t="s">
        <v>76</v>
      </c>
      <c r="T31" s="115"/>
      <c r="U31" s="116"/>
      <c r="V31" s="116">
        <v>1087</v>
      </c>
      <c r="W31" s="116">
        <v>1181</v>
      </c>
      <c r="X31" s="116">
        <v>1099</v>
      </c>
      <c r="Y31" s="112">
        <v>1329</v>
      </c>
      <c r="Z31" s="112">
        <v>1396</v>
      </c>
      <c r="AB31" s="117">
        <f t="shared" si="2"/>
        <v>0.12049024684964613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152</v>
      </c>
      <c r="W32" s="116">
        <v>150</v>
      </c>
      <c r="X32" s="116">
        <v>164</v>
      </c>
      <c r="Y32" s="112">
        <v>150</v>
      </c>
      <c r="Z32" s="112">
        <v>171</v>
      </c>
      <c r="AB32" s="117">
        <f t="shared" si="2"/>
        <v>1.4759192128430864E-2</v>
      </c>
    </row>
    <row r="33" spans="19:32" x14ac:dyDescent="0.25">
      <c r="S33" s="115" t="s">
        <v>78</v>
      </c>
      <c r="T33" s="115"/>
      <c r="U33" s="116"/>
      <c r="V33" s="116">
        <v>364</v>
      </c>
      <c r="W33" s="116">
        <v>351</v>
      </c>
      <c r="X33" s="116">
        <v>369</v>
      </c>
      <c r="Y33" s="112">
        <v>393</v>
      </c>
      <c r="Z33" s="112">
        <v>438</v>
      </c>
      <c r="AB33" s="117">
        <f t="shared" si="2"/>
        <v>3.7804246504401867E-2</v>
      </c>
    </row>
    <row r="34" spans="19:32" x14ac:dyDescent="0.25">
      <c r="S34" s="118" t="s">
        <v>53</v>
      </c>
      <c r="T34" s="118"/>
      <c r="U34" s="119"/>
      <c r="V34" s="119">
        <v>10338</v>
      </c>
      <c r="W34" s="119">
        <v>10576</v>
      </c>
      <c r="X34" s="119">
        <v>10273</v>
      </c>
      <c r="Y34" s="120">
        <v>10885</v>
      </c>
      <c r="Z34" s="120">
        <v>11586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6049</v>
      </c>
      <c r="W37" s="112">
        <v>5975</v>
      </c>
      <c r="X37" s="112">
        <v>6138</v>
      </c>
      <c r="Y37" s="112">
        <v>6199</v>
      </c>
      <c r="Z37" s="112">
        <v>6405</v>
      </c>
      <c r="AB37" s="132">
        <f>Z37/Z40*100</f>
        <v>81.178707224334602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1178</v>
      </c>
      <c r="W38" s="112">
        <v>1308</v>
      </c>
      <c r="X38" s="112">
        <v>1204</v>
      </c>
      <c r="Y38" s="112">
        <v>1372</v>
      </c>
      <c r="Z38" s="112">
        <v>1485</v>
      </c>
      <c r="AB38" s="132">
        <f>Z38/Z40*100</f>
        <v>18.821292775665398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7227</v>
      </c>
      <c r="W40" s="112">
        <v>7283</v>
      </c>
      <c r="X40" s="112">
        <v>7342</v>
      </c>
      <c r="Y40" s="112">
        <v>7571</v>
      </c>
      <c r="Z40" s="112">
        <v>7890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8</v>
      </c>
      <c r="W44" s="112">
        <v>8</v>
      </c>
      <c r="X44" s="112">
        <v>5</v>
      </c>
      <c r="Y44" s="112">
        <v>9</v>
      </c>
      <c r="Z44" s="112">
        <v>6</v>
      </c>
    </row>
    <row r="45" spans="19:32" x14ac:dyDescent="0.25">
      <c r="S45" s="115" t="s">
        <v>37</v>
      </c>
      <c r="T45" s="115"/>
      <c r="U45" s="112"/>
      <c r="V45" s="112">
        <v>137</v>
      </c>
      <c r="W45" s="112">
        <v>118</v>
      </c>
      <c r="X45" s="112">
        <v>125</v>
      </c>
      <c r="Y45" s="112">
        <v>129</v>
      </c>
      <c r="Z45" s="112">
        <v>150</v>
      </c>
    </row>
    <row r="46" spans="19:32" x14ac:dyDescent="0.25">
      <c r="S46" s="115" t="s">
        <v>38</v>
      </c>
      <c r="T46" s="115"/>
      <c r="U46" s="112"/>
      <c r="V46" s="112">
        <v>349</v>
      </c>
      <c r="W46" s="112">
        <v>343</v>
      </c>
      <c r="X46" s="112">
        <v>295</v>
      </c>
      <c r="Y46" s="112">
        <v>318</v>
      </c>
      <c r="Z46" s="112">
        <v>359</v>
      </c>
    </row>
    <row r="47" spans="19:32" x14ac:dyDescent="0.25">
      <c r="S47" s="115" t="s">
        <v>39</v>
      </c>
      <c r="T47" s="115"/>
      <c r="U47" s="112"/>
      <c r="V47" s="112">
        <v>547</v>
      </c>
      <c r="W47" s="112">
        <v>510</v>
      </c>
      <c r="X47" s="112">
        <v>469</v>
      </c>
      <c r="Y47" s="112">
        <v>489</v>
      </c>
      <c r="Z47" s="112">
        <v>507</v>
      </c>
    </row>
    <row r="48" spans="19:32" x14ac:dyDescent="0.25">
      <c r="S48" s="115" t="s">
        <v>40</v>
      </c>
      <c r="T48" s="115"/>
      <c r="U48" s="112"/>
      <c r="V48" s="112">
        <v>600</v>
      </c>
      <c r="W48" s="112">
        <v>613</v>
      </c>
      <c r="X48" s="112">
        <v>625</v>
      </c>
      <c r="Y48" s="112">
        <v>711</v>
      </c>
      <c r="Z48" s="112">
        <v>806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512</v>
      </c>
      <c r="W49" s="112">
        <v>531</v>
      </c>
      <c r="X49" s="112">
        <v>544</v>
      </c>
      <c r="Y49" s="112">
        <v>618</v>
      </c>
      <c r="Z49" s="112">
        <v>655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Northern Midlands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428</v>
      </c>
      <c r="W50" s="112">
        <v>455</v>
      </c>
      <c r="X50" s="112">
        <v>441</v>
      </c>
      <c r="Y50" s="112">
        <v>506</v>
      </c>
      <c r="Z50" s="112">
        <v>522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460</v>
      </c>
      <c r="W51" s="112">
        <v>447</v>
      </c>
      <c r="X51" s="112">
        <v>424</v>
      </c>
      <c r="Y51" s="112">
        <v>422</v>
      </c>
      <c r="Z51" s="112">
        <v>460</v>
      </c>
    </row>
    <row r="52" spans="1:26" ht="15" customHeight="1" x14ac:dyDescent="0.25">
      <c r="S52" s="115" t="s">
        <v>44</v>
      </c>
      <c r="T52" s="115"/>
      <c r="U52" s="112"/>
      <c r="V52" s="112">
        <v>561</v>
      </c>
      <c r="W52" s="112">
        <v>523</v>
      </c>
      <c r="X52" s="112">
        <v>506</v>
      </c>
      <c r="Y52" s="112">
        <v>471</v>
      </c>
      <c r="Z52" s="112">
        <v>469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534</v>
      </c>
      <c r="W53" s="112">
        <v>551</v>
      </c>
      <c r="X53" s="112">
        <v>514</v>
      </c>
      <c r="Y53" s="112">
        <v>514</v>
      </c>
      <c r="Z53" s="112">
        <v>522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528</v>
      </c>
      <c r="W54" s="112">
        <v>558</v>
      </c>
      <c r="X54" s="112">
        <v>533</v>
      </c>
      <c r="Y54" s="112">
        <v>518</v>
      </c>
      <c r="Z54" s="112">
        <v>525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438</v>
      </c>
      <c r="W55" s="112">
        <v>435</v>
      </c>
      <c r="X55" s="112">
        <v>457</v>
      </c>
      <c r="Y55" s="112">
        <v>470</v>
      </c>
      <c r="Z55" s="112">
        <v>461</v>
      </c>
    </row>
    <row r="56" spans="1:26" ht="15" customHeight="1" x14ac:dyDescent="0.25">
      <c r="S56" s="115" t="s">
        <v>48</v>
      </c>
      <c r="T56" s="115"/>
      <c r="U56" s="112"/>
      <c r="V56" s="112">
        <v>264</v>
      </c>
      <c r="W56" s="112">
        <v>282</v>
      </c>
      <c r="X56" s="112">
        <v>275</v>
      </c>
      <c r="Y56" s="112">
        <v>270</v>
      </c>
      <c r="Z56" s="112">
        <v>313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90</v>
      </c>
      <c r="W57" s="112">
        <v>95</v>
      </c>
      <c r="X57" s="112">
        <v>107</v>
      </c>
      <c r="Y57" s="112">
        <v>142</v>
      </c>
      <c r="Z57" s="112">
        <v>130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36</v>
      </c>
      <c r="W58" s="112">
        <v>43</v>
      </c>
      <c r="X58" s="112">
        <v>44</v>
      </c>
      <c r="Y58" s="112">
        <v>57</v>
      </c>
      <c r="Z58" s="112">
        <v>79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33</v>
      </c>
      <c r="W59" s="112">
        <v>28</v>
      </c>
      <c r="X59" s="112">
        <v>18</v>
      </c>
      <c r="Y59" s="112">
        <v>18</v>
      </c>
      <c r="Z59" s="112">
        <v>21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5</v>
      </c>
      <c r="W60" s="112">
        <v>13</v>
      </c>
      <c r="X60" s="112">
        <v>20</v>
      </c>
      <c r="Y60" s="112">
        <v>22</v>
      </c>
      <c r="Z60" s="112">
        <v>25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5535</v>
      </c>
      <c r="W61" s="112">
        <v>5554</v>
      </c>
      <c r="X61" s="112">
        <v>5416</v>
      </c>
      <c r="Y61" s="112">
        <v>5684</v>
      </c>
      <c r="Z61" s="112">
        <v>6013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9</v>
      </c>
      <c r="W63" s="112">
        <v>5</v>
      </c>
      <c r="X63" s="112">
        <v>14</v>
      </c>
      <c r="Y63" s="112">
        <v>18</v>
      </c>
      <c r="Z63" s="112">
        <v>21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108</v>
      </c>
      <c r="W64" s="112">
        <v>120</v>
      </c>
      <c r="X64" s="112">
        <v>109</v>
      </c>
      <c r="Y64" s="112">
        <v>167</v>
      </c>
      <c r="Z64" s="112">
        <v>156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Northern Midlands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288</v>
      </c>
      <c r="W65" s="112">
        <v>352</v>
      </c>
      <c r="X65" s="112">
        <v>304</v>
      </c>
      <c r="Y65" s="112">
        <v>325</v>
      </c>
      <c r="Z65" s="112">
        <v>357</v>
      </c>
    </row>
    <row r="66" spans="1:26" x14ac:dyDescent="0.25">
      <c r="S66" s="115" t="s">
        <v>39</v>
      </c>
      <c r="T66" s="115"/>
      <c r="U66" s="112"/>
      <c r="V66" s="112">
        <v>480</v>
      </c>
      <c r="W66" s="112">
        <v>442</v>
      </c>
      <c r="X66" s="112">
        <v>459</v>
      </c>
      <c r="Y66" s="112">
        <v>446</v>
      </c>
      <c r="Z66" s="112">
        <v>463</v>
      </c>
    </row>
    <row r="67" spans="1:26" x14ac:dyDescent="0.25">
      <c r="S67" s="115" t="s">
        <v>40</v>
      </c>
      <c r="T67" s="115"/>
      <c r="U67" s="112"/>
      <c r="V67" s="112">
        <v>500</v>
      </c>
      <c r="W67" s="112">
        <v>573</v>
      </c>
      <c r="X67" s="112">
        <v>532</v>
      </c>
      <c r="Y67" s="112">
        <v>587</v>
      </c>
      <c r="Z67" s="112">
        <v>668</v>
      </c>
    </row>
    <row r="68" spans="1:26" x14ac:dyDescent="0.25">
      <c r="S68" s="115" t="s">
        <v>41</v>
      </c>
      <c r="T68" s="115"/>
      <c r="U68" s="112"/>
      <c r="V68" s="112">
        <v>458</v>
      </c>
      <c r="W68" s="112">
        <v>436</v>
      </c>
      <c r="X68" s="112">
        <v>430</v>
      </c>
      <c r="Y68" s="112">
        <v>484</v>
      </c>
      <c r="Z68" s="112">
        <v>581</v>
      </c>
    </row>
    <row r="69" spans="1:26" x14ac:dyDescent="0.25">
      <c r="S69" s="115" t="s">
        <v>42</v>
      </c>
      <c r="T69" s="115"/>
      <c r="U69" s="112"/>
      <c r="V69" s="112">
        <v>388</v>
      </c>
      <c r="W69" s="112">
        <v>438</v>
      </c>
      <c r="X69" s="112">
        <v>423</v>
      </c>
      <c r="Y69" s="112">
        <v>444</v>
      </c>
      <c r="Z69" s="112">
        <v>474</v>
      </c>
    </row>
    <row r="70" spans="1:26" x14ac:dyDescent="0.25">
      <c r="S70" s="115" t="s">
        <v>43</v>
      </c>
      <c r="T70" s="115"/>
      <c r="U70" s="112"/>
      <c r="V70" s="112">
        <v>408</v>
      </c>
      <c r="W70" s="112">
        <v>383</v>
      </c>
      <c r="X70" s="112">
        <v>376</v>
      </c>
      <c r="Y70" s="112">
        <v>406</v>
      </c>
      <c r="Z70" s="112">
        <v>441</v>
      </c>
    </row>
    <row r="71" spans="1:26" x14ac:dyDescent="0.25">
      <c r="S71" s="115" t="s">
        <v>44</v>
      </c>
      <c r="T71" s="115"/>
      <c r="U71" s="112"/>
      <c r="V71" s="112">
        <v>505</v>
      </c>
      <c r="W71" s="112">
        <v>527</v>
      </c>
      <c r="X71" s="112">
        <v>517</v>
      </c>
      <c r="Y71" s="112">
        <v>556</v>
      </c>
      <c r="Z71" s="112">
        <v>515</v>
      </c>
    </row>
    <row r="72" spans="1:26" x14ac:dyDescent="0.25">
      <c r="S72" s="115" t="s">
        <v>45</v>
      </c>
      <c r="T72" s="115"/>
      <c r="U72" s="112"/>
      <c r="V72" s="112">
        <v>503</v>
      </c>
      <c r="W72" s="112">
        <v>538</v>
      </c>
      <c r="X72" s="112">
        <v>522</v>
      </c>
      <c r="Y72" s="112">
        <v>541</v>
      </c>
      <c r="Z72" s="112">
        <v>612</v>
      </c>
    </row>
    <row r="73" spans="1:26" x14ac:dyDescent="0.25">
      <c r="S73" s="115" t="s">
        <v>46</v>
      </c>
      <c r="T73" s="115"/>
      <c r="U73" s="112"/>
      <c r="V73" s="112">
        <v>517</v>
      </c>
      <c r="W73" s="112">
        <v>516</v>
      </c>
      <c r="X73" s="112">
        <v>475</v>
      </c>
      <c r="Y73" s="112">
        <v>484</v>
      </c>
      <c r="Z73" s="112">
        <v>489</v>
      </c>
    </row>
    <row r="74" spans="1:26" x14ac:dyDescent="0.25">
      <c r="S74" s="115" t="s">
        <v>47</v>
      </c>
      <c r="T74" s="115"/>
      <c r="U74" s="112"/>
      <c r="V74" s="112">
        <v>376</v>
      </c>
      <c r="W74" s="112">
        <v>405</v>
      </c>
      <c r="X74" s="112">
        <v>407</v>
      </c>
      <c r="Y74" s="112">
        <v>427</v>
      </c>
      <c r="Z74" s="112">
        <v>425</v>
      </c>
    </row>
    <row r="75" spans="1:26" x14ac:dyDescent="0.25">
      <c r="S75" s="115" t="s">
        <v>48</v>
      </c>
      <c r="T75" s="115"/>
      <c r="U75" s="112"/>
      <c r="V75" s="112">
        <v>155</v>
      </c>
      <c r="W75" s="112">
        <v>162</v>
      </c>
      <c r="X75" s="112">
        <v>156</v>
      </c>
      <c r="Y75" s="112">
        <v>178</v>
      </c>
      <c r="Z75" s="112">
        <v>229</v>
      </c>
    </row>
    <row r="76" spans="1:26" x14ac:dyDescent="0.25">
      <c r="S76" s="115" t="s">
        <v>49</v>
      </c>
      <c r="T76" s="115"/>
      <c r="U76" s="112"/>
      <c r="V76" s="112">
        <v>67</v>
      </c>
      <c r="W76" s="112">
        <v>83</v>
      </c>
      <c r="X76" s="112">
        <v>85</v>
      </c>
      <c r="Y76" s="112">
        <v>83</v>
      </c>
      <c r="Z76" s="112">
        <v>79</v>
      </c>
    </row>
    <row r="77" spans="1:26" x14ac:dyDescent="0.25">
      <c r="S77" s="115" t="s">
        <v>50</v>
      </c>
      <c r="T77" s="115"/>
      <c r="U77" s="112"/>
      <c r="V77" s="112">
        <v>22</v>
      </c>
      <c r="W77" s="112">
        <v>29</v>
      </c>
      <c r="X77" s="112">
        <v>19</v>
      </c>
      <c r="Y77" s="112">
        <v>25</v>
      </c>
      <c r="Z77" s="112">
        <v>34</v>
      </c>
    </row>
    <row r="78" spans="1:26" x14ac:dyDescent="0.25">
      <c r="S78" s="115" t="s">
        <v>51</v>
      </c>
      <c r="T78" s="115"/>
      <c r="U78" s="112"/>
      <c r="V78" s="112">
        <v>17</v>
      </c>
      <c r="W78" s="112">
        <v>13</v>
      </c>
      <c r="X78" s="112">
        <v>20</v>
      </c>
      <c r="Y78" s="112">
        <v>12</v>
      </c>
      <c r="Z78" s="112">
        <v>12</v>
      </c>
    </row>
    <row r="79" spans="1:26" x14ac:dyDescent="0.25">
      <c r="S79" s="115" t="s">
        <v>52</v>
      </c>
      <c r="T79" s="115"/>
      <c r="U79" s="112"/>
      <c r="V79" s="112">
        <v>6</v>
      </c>
      <c r="W79" s="112">
        <v>4</v>
      </c>
      <c r="X79" s="112">
        <v>3</v>
      </c>
      <c r="Y79" s="112">
        <v>8</v>
      </c>
      <c r="Z79" s="112">
        <v>10</v>
      </c>
    </row>
    <row r="80" spans="1:26" x14ac:dyDescent="0.25">
      <c r="S80" s="118" t="s">
        <v>53</v>
      </c>
      <c r="T80" s="118"/>
      <c r="U80" s="112"/>
      <c r="V80" s="112">
        <v>4802</v>
      </c>
      <c r="W80" s="112">
        <v>5022</v>
      </c>
      <c r="X80" s="112">
        <v>4861</v>
      </c>
      <c r="Y80" s="112">
        <v>5191</v>
      </c>
      <c r="Z80" s="112">
        <v>5563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Northern Midlands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426</v>
      </c>
      <c r="W83" s="112">
        <v>427</v>
      </c>
      <c r="X83" s="112">
        <v>459</v>
      </c>
      <c r="Y83" s="112">
        <v>474</v>
      </c>
      <c r="Z83" s="112">
        <v>478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257</v>
      </c>
      <c r="W84" s="112">
        <v>273</v>
      </c>
      <c r="X84" s="112">
        <v>253</v>
      </c>
      <c r="Y84" s="112">
        <v>263</v>
      </c>
      <c r="Z84" s="112">
        <v>291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674</v>
      </c>
      <c r="W85" s="112">
        <v>708</v>
      </c>
      <c r="X85" s="112">
        <v>715</v>
      </c>
      <c r="Y85" s="112">
        <v>755</v>
      </c>
      <c r="Z85" s="112">
        <v>789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11,585</v>
      </c>
      <c r="D86" s="94">
        <f t="shared" ref="D86:D91" si="4">AD4</f>
        <v>6.4308681672025747E-2</v>
      </c>
      <c r="E86" s="95">
        <f t="shared" ref="E86:E91" si="5">AD4</f>
        <v>6.4308681672025747E-2</v>
      </c>
      <c r="F86" s="94">
        <f t="shared" ref="F86:F91" si="6">AF4</f>
        <v>0.12029784353544137</v>
      </c>
      <c r="G86" s="95">
        <f t="shared" ref="G86:G91" si="7">AF4</f>
        <v>0.12029784353544137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147</v>
      </c>
      <c r="W86" s="112">
        <v>126</v>
      </c>
      <c r="X86" s="112">
        <v>135</v>
      </c>
      <c r="Y86" s="112">
        <v>153</v>
      </c>
      <c r="Z86" s="112">
        <v>159</v>
      </c>
    </row>
    <row r="87" spans="1:30" ht="15" customHeight="1" x14ac:dyDescent="0.25">
      <c r="A87" s="96" t="s">
        <v>4</v>
      </c>
      <c r="B87" s="49"/>
      <c r="C87" s="97" t="str">
        <f t="shared" si="3"/>
        <v>6,013</v>
      </c>
      <c r="D87" s="94">
        <f t="shared" si="4"/>
        <v>5.788177339901468E-2</v>
      </c>
      <c r="E87" s="95">
        <f t="shared" si="5"/>
        <v>5.788177339901468E-2</v>
      </c>
      <c r="F87" s="94">
        <f t="shared" si="6"/>
        <v>8.6948662328271809E-2</v>
      </c>
      <c r="G87" s="95">
        <f t="shared" si="7"/>
        <v>8.6948662328271809E-2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123</v>
      </c>
      <c r="W87" s="112">
        <v>113</v>
      </c>
      <c r="X87" s="112">
        <v>105</v>
      </c>
      <c r="Y87" s="112">
        <v>113</v>
      </c>
      <c r="Z87" s="112">
        <v>119</v>
      </c>
    </row>
    <row r="88" spans="1:30" ht="15" customHeight="1" x14ac:dyDescent="0.25">
      <c r="A88" s="96" t="s">
        <v>5</v>
      </c>
      <c r="B88" s="49"/>
      <c r="C88" s="97" t="str">
        <f t="shared" si="3"/>
        <v>5,560</v>
      </c>
      <c r="D88" s="94">
        <f t="shared" si="4"/>
        <v>7.108456944712005E-2</v>
      </c>
      <c r="E88" s="95">
        <f t="shared" si="5"/>
        <v>7.108456944712005E-2</v>
      </c>
      <c r="F88" s="94">
        <f t="shared" si="6"/>
        <v>0.1578508954602249</v>
      </c>
      <c r="G88" s="95">
        <f t="shared" si="7"/>
        <v>0.1578508954602249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178</v>
      </c>
      <c r="W88" s="112">
        <v>184</v>
      </c>
      <c r="X88" s="112">
        <v>171</v>
      </c>
      <c r="Y88" s="112">
        <v>170</v>
      </c>
      <c r="Z88" s="112">
        <v>173</v>
      </c>
    </row>
    <row r="89" spans="1:30" ht="15" customHeight="1" x14ac:dyDescent="0.25">
      <c r="A89" s="49" t="s">
        <v>6</v>
      </c>
      <c r="B89" s="49"/>
      <c r="C89" s="97" t="str">
        <f t="shared" si="3"/>
        <v>7,885</v>
      </c>
      <c r="D89" s="94">
        <f t="shared" si="4"/>
        <v>4.2024580414959711E-2</v>
      </c>
      <c r="E89" s="95">
        <f t="shared" si="5"/>
        <v>4.2024580414959711E-2</v>
      </c>
      <c r="F89" s="94">
        <f t="shared" si="6"/>
        <v>9.0745607967906983E-2</v>
      </c>
      <c r="G89" s="95">
        <f t="shared" si="7"/>
        <v>9.0745607967906983E-2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498</v>
      </c>
      <c r="W89" s="112">
        <v>515</v>
      </c>
      <c r="X89" s="112">
        <v>523</v>
      </c>
      <c r="Y89" s="112">
        <v>544</v>
      </c>
      <c r="Z89" s="112">
        <v>536</v>
      </c>
    </row>
    <row r="90" spans="1:30" ht="15" customHeight="1" x14ac:dyDescent="0.25">
      <c r="A90" s="49" t="s">
        <v>96</v>
      </c>
      <c r="B90" s="49"/>
      <c r="C90" s="97" t="str">
        <f t="shared" si="3"/>
        <v>$43,657</v>
      </c>
      <c r="D90" s="94">
        <f t="shared" si="4"/>
        <v>5.6179006001768839E-2</v>
      </c>
      <c r="E90" s="95">
        <f t="shared" si="5"/>
        <v>5.6179006001768839E-2</v>
      </c>
      <c r="F90" s="94">
        <f t="shared" si="6"/>
        <v>0.22568953899713629</v>
      </c>
      <c r="G90" s="95">
        <f t="shared" si="7"/>
        <v>0.22568953899713629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654</v>
      </c>
      <c r="W90" s="112">
        <v>627</v>
      </c>
      <c r="X90" s="112">
        <v>657</v>
      </c>
      <c r="Y90" s="112">
        <v>646</v>
      </c>
      <c r="Z90" s="112">
        <v>682</v>
      </c>
    </row>
    <row r="91" spans="1:30" ht="15" customHeight="1" x14ac:dyDescent="0.25">
      <c r="A91" s="49" t="s">
        <v>7</v>
      </c>
      <c r="B91" s="49"/>
      <c r="C91" s="97" t="str">
        <f t="shared" si="3"/>
        <v>$437.4 mil</v>
      </c>
      <c r="D91" s="94">
        <f t="shared" si="4"/>
        <v>8.7129908308700266E-2</v>
      </c>
      <c r="E91" s="95">
        <f t="shared" si="5"/>
        <v>8.7129908308700266E-2</v>
      </c>
      <c r="F91" s="94">
        <f t="shared" si="6"/>
        <v>0.28874258843888012</v>
      </c>
      <c r="G91" s="95">
        <f t="shared" si="7"/>
        <v>0.28874258843888012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3831</v>
      </c>
      <c r="W91" s="112">
        <v>3812</v>
      </c>
      <c r="X91" s="112">
        <v>3875</v>
      </c>
      <c r="Y91" s="112">
        <v>3951</v>
      </c>
      <c r="Z91" s="112">
        <v>4161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237</v>
      </c>
      <c r="W93" s="112">
        <v>236</v>
      </c>
      <c r="X93" s="112">
        <v>243</v>
      </c>
      <c r="Y93" s="112">
        <v>265</v>
      </c>
      <c r="Z93" s="112">
        <v>285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478</v>
      </c>
      <c r="W94" s="112">
        <v>507</v>
      </c>
      <c r="X94" s="112">
        <v>515</v>
      </c>
      <c r="Y94" s="112">
        <v>557</v>
      </c>
      <c r="Z94" s="112">
        <v>575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150</v>
      </c>
      <c r="W95" s="112">
        <v>159</v>
      </c>
      <c r="X95" s="112">
        <v>170</v>
      </c>
      <c r="Y95" s="112">
        <v>167</v>
      </c>
      <c r="Z95" s="112">
        <v>171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531</v>
      </c>
      <c r="W96" s="112">
        <v>545</v>
      </c>
      <c r="X96" s="112">
        <v>568</v>
      </c>
      <c r="Y96" s="112">
        <v>597</v>
      </c>
      <c r="Z96" s="112">
        <v>622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563</v>
      </c>
      <c r="W97" s="112">
        <v>578</v>
      </c>
      <c r="X97" s="112">
        <v>549</v>
      </c>
      <c r="Y97" s="112">
        <v>569</v>
      </c>
      <c r="Z97" s="112">
        <v>597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414</v>
      </c>
      <c r="W98" s="112">
        <v>417</v>
      </c>
      <c r="X98" s="112">
        <v>420</v>
      </c>
      <c r="Y98" s="112">
        <v>425</v>
      </c>
      <c r="Z98" s="112">
        <v>428</v>
      </c>
    </row>
    <row r="99" spans="1:32" ht="15" customHeight="1" x14ac:dyDescent="0.25">
      <c r="S99" s="115" t="s">
        <v>143</v>
      </c>
      <c r="T99" s="115"/>
      <c r="U99" s="112"/>
      <c r="V99" s="112">
        <v>39</v>
      </c>
      <c r="W99" s="112">
        <v>37</v>
      </c>
      <c r="X99" s="112">
        <v>43</v>
      </c>
      <c r="Y99" s="112">
        <v>44</v>
      </c>
      <c r="Z99" s="112">
        <v>42</v>
      </c>
    </row>
    <row r="100" spans="1:32" ht="15" customHeight="1" x14ac:dyDescent="0.25">
      <c r="S100" s="115" t="s">
        <v>58</v>
      </c>
      <c r="T100" s="115"/>
      <c r="U100" s="112"/>
      <c r="V100" s="112">
        <v>369</v>
      </c>
      <c r="W100" s="112">
        <v>371</v>
      </c>
      <c r="X100" s="112">
        <v>363</v>
      </c>
      <c r="Y100" s="112">
        <v>368</v>
      </c>
      <c r="Z100" s="112">
        <v>378</v>
      </c>
    </row>
    <row r="101" spans="1:32" x14ac:dyDescent="0.25">
      <c r="A101" s="18"/>
      <c r="S101" s="118" t="s">
        <v>53</v>
      </c>
      <c r="T101" s="118"/>
      <c r="U101" s="112"/>
      <c r="V101" s="112">
        <v>3398</v>
      </c>
      <c r="W101" s="112">
        <v>3475</v>
      </c>
      <c r="X101" s="112">
        <v>3462</v>
      </c>
      <c r="Y101" s="112">
        <v>3604</v>
      </c>
      <c r="Z101" s="112">
        <v>3713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7555</v>
      </c>
      <c r="W104" s="112">
        <v>7727</v>
      </c>
      <c r="X104" s="112">
        <v>8125</v>
      </c>
      <c r="Y104" s="112">
        <v>8241</v>
      </c>
      <c r="Z104" s="112">
        <v>8805</v>
      </c>
      <c r="AB104" s="109" t="str">
        <f>TEXT(Z104,"###,###")</f>
        <v>8,805</v>
      </c>
      <c r="AD104" s="130">
        <f>Z104/($Z$4)*100</f>
        <v>76.003452740612857</v>
      </c>
      <c r="AF104" s="109"/>
    </row>
    <row r="105" spans="1:32" x14ac:dyDescent="0.25">
      <c r="S105" s="115" t="s">
        <v>17</v>
      </c>
      <c r="T105" s="115"/>
      <c r="U105" s="112"/>
      <c r="V105" s="112">
        <v>1480</v>
      </c>
      <c r="W105" s="112">
        <v>1595</v>
      </c>
      <c r="X105" s="112">
        <v>1492</v>
      </c>
      <c r="Y105" s="112">
        <v>1550</v>
      </c>
      <c r="Z105" s="112">
        <v>1743</v>
      </c>
      <c r="AB105" s="109" t="str">
        <f>TEXT(Z105,"###,###")</f>
        <v>1,743</v>
      </c>
      <c r="AD105" s="130">
        <f>Z105/($Z$4)*100</f>
        <v>15.045317220543808</v>
      </c>
      <c r="AF105" s="109"/>
    </row>
    <row r="106" spans="1:32" x14ac:dyDescent="0.25">
      <c r="S106" s="118" t="s">
        <v>53</v>
      </c>
      <c r="T106" s="118"/>
      <c r="U106" s="120"/>
      <c r="V106" s="120">
        <v>9035</v>
      </c>
      <c r="W106" s="120">
        <v>9322</v>
      </c>
      <c r="X106" s="120">
        <v>9617</v>
      </c>
      <c r="Y106" s="120">
        <v>9791</v>
      </c>
      <c r="Z106" s="120">
        <v>10548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1911</v>
      </c>
      <c r="W108" s="112">
        <v>1787</v>
      </c>
      <c r="X108" s="112">
        <v>1700</v>
      </c>
      <c r="Y108" s="112">
        <v>1698</v>
      </c>
      <c r="Z108" s="112">
        <v>1790</v>
      </c>
      <c r="AB108" s="109" t="str">
        <f>TEXT(Z108,"###,###")</f>
        <v>1,790</v>
      </c>
      <c r="AD108" s="130">
        <f>Z108/($Z$4)*100</f>
        <v>15.451014242555027</v>
      </c>
      <c r="AF108" s="109"/>
    </row>
    <row r="109" spans="1:32" x14ac:dyDescent="0.25">
      <c r="S109" s="115" t="s">
        <v>20</v>
      </c>
      <c r="T109" s="115"/>
      <c r="U109" s="112"/>
      <c r="V109" s="112">
        <v>1826</v>
      </c>
      <c r="W109" s="112">
        <v>1951</v>
      </c>
      <c r="X109" s="112">
        <v>1920</v>
      </c>
      <c r="Y109" s="112">
        <v>2105</v>
      </c>
      <c r="Z109" s="112">
        <v>2162</v>
      </c>
      <c r="AB109" s="109" t="str">
        <f>TEXT(Z109,"###,###")</f>
        <v>2,162</v>
      </c>
      <c r="AD109" s="130">
        <f>Z109/($Z$4)*100</f>
        <v>18.662063012516185</v>
      </c>
      <c r="AF109" s="109"/>
    </row>
    <row r="110" spans="1:32" x14ac:dyDescent="0.25">
      <c r="S110" s="115" t="s">
        <v>21</v>
      </c>
      <c r="T110" s="115"/>
      <c r="U110" s="112"/>
      <c r="V110" s="112">
        <v>2300</v>
      </c>
      <c r="W110" s="112">
        <v>2358</v>
      </c>
      <c r="X110" s="112">
        <v>2258</v>
      </c>
      <c r="Y110" s="112">
        <v>2397</v>
      </c>
      <c r="Z110" s="112">
        <v>2679</v>
      </c>
      <c r="AB110" s="109" t="str">
        <f>TEXT(Z110,"###,###")</f>
        <v>2,679</v>
      </c>
      <c r="AD110" s="130">
        <f>Z110/($Z$4)*100</f>
        <v>23.124730254639619</v>
      </c>
      <c r="AF110" s="109"/>
    </row>
    <row r="111" spans="1:32" x14ac:dyDescent="0.25">
      <c r="S111" s="115" t="s">
        <v>22</v>
      </c>
      <c r="T111" s="115"/>
      <c r="U111" s="112"/>
      <c r="V111" s="112">
        <v>3065</v>
      </c>
      <c r="W111" s="112">
        <v>3300</v>
      </c>
      <c r="X111" s="112">
        <v>3223</v>
      </c>
      <c r="Y111" s="112">
        <v>3591</v>
      </c>
      <c r="Z111" s="112">
        <v>3919</v>
      </c>
      <c r="AB111" s="109" t="str">
        <f>TEXT(Z111,"###,###")</f>
        <v>3,919</v>
      </c>
      <c r="AD111" s="130">
        <f>Z111/($Z$4)*100</f>
        <v>33.828226154510141</v>
      </c>
      <c r="AF111" s="109"/>
    </row>
    <row r="112" spans="1:32" x14ac:dyDescent="0.25">
      <c r="S112" s="118" t="s">
        <v>53</v>
      </c>
      <c r="T112" s="118"/>
      <c r="U112" s="112"/>
      <c r="V112" s="112">
        <v>10339</v>
      </c>
      <c r="W112" s="112">
        <v>10574</v>
      </c>
      <c r="X112" s="112">
        <v>10270</v>
      </c>
      <c r="Y112" s="112">
        <v>10885</v>
      </c>
      <c r="Z112" s="112">
        <v>11581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43.09</v>
      </c>
      <c r="W118" s="131">
        <v>43</v>
      </c>
      <c r="X118" s="131">
        <v>43.26</v>
      </c>
      <c r="Y118" s="131">
        <v>43.03</v>
      </c>
      <c r="Z118" s="131">
        <v>42.78</v>
      </c>
      <c r="AB118" s="109" t="str">
        <f>TEXT(Z118,"##.0")</f>
        <v>42.8</v>
      </c>
    </row>
    <row r="120" spans="19:32" x14ac:dyDescent="0.25">
      <c r="S120" s="101" t="s">
        <v>98</v>
      </c>
      <c r="T120" s="112"/>
      <c r="U120" s="112"/>
      <c r="V120" s="112">
        <v>5986</v>
      </c>
      <c r="W120" s="112">
        <v>6050</v>
      </c>
      <c r="X120" s="112">
        <v>6088</v>
      </c>
      <c r="Y120" s="112">
        <v>6316</v>
      </c>
      <c r="Z120" s="112">
        <v>6591</v>
      </c>
      <c r="AB120" s="109" t="str">
        <f>TEXT(Z120,"###,###")</f>
        <v>6,591</v>
      </c>
    </row>
    <row r="121" spans="19:32" x14ac:dyDescent="0.25">
      <c r="S121" s="101" t="s">
        <v>99</v>
      </c>
      <c r="T121" s="112"/>
      <c r="U121" s="112"/>
      <c r="V121" s="112">
        <v>664</v>
      </c>
      <c r="W121" s="112">
        <v>650</v>
      </c>
      <c r="X121" s="112">
        <v>699</v>
      </c>
      <c r="Y121" s="112">
        <v>659</v>
      </c>
      <c r="Z121" s="112">
        <v>664</v>
      </c>
      <c r="AB121" s="109" t="str">
        <f>TEXT(Z121,"###,###")</f>
        <v>664</v>
      </c>
    </row>
    <row r="122" spans="19:32" x14ac:dyDescent="0.25">
      <c r="S122" s="101" t="s">
        <v>100</v>
      </c>
      <c r="T122" s="112"/>
      <c r="U122" s="112"/>
      <c r="V122" s="112">
        <v>578</v>
      </c>
      <c r="W122" s="112">
        <v>585</v>
      </c>
      <c r="X122" s="112">
        <v>552</v>
      </c>
      <c r="Y122" s="112">
        <v>591</v>
      </c>
      <c r="Z122" s="112">
        <v>631</v>
      </c>
      <c r="AB122" s="109" t="str">
        <f>TEXT(Z122,"###,###")</f>
        <v>631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6564</v>
      </c>
      <c r="W124" s="112">
        <v>6635</v>
      </c>
      <c r="X124" s="112">
        <v>6640</v>
      </c>
      <c r="Y124" s="112">
        <v>6907</v>
      </c>
      <c r="Z124" s="112">
        <v>7222</v>
      </c>
      <c r="AB124" s="109" t="str">
        <f>TEXT(Z124,"###,###")</f>
        <v>7,222</v>
      </c>
      <c r="AD124" s="127">
        <f>Z124/$Z$7*100</f>
        <v>91.591629676601144</v>
      </c>
    </row>
    <row r="125" spans="19:32" x14ac:dyDescent="0.25">
      <c r="S125" s="101" t="s">
        <v>102</v>
      </c>
      <c r="T125" s="112"/>
      <c r="U125" s="112"/>
      <c r="V125" s="112">
        <v>1242</v>
      </c>
      <c r="W125" s="112">
        <v>1235</v>
      </c>
      <c r="X125" s="112">
        <v>1251</v>
      </c>
      <c r="Y125" s="112">
        <v>1250</v>
      </c>
      <c r="Z125" s="112">
        <v>1295</v>
      </c>
      <c r="AB125" s="109" t="str">
        <f>TEXT(Z125,"###,###")</f>
        <v>1,295</v>
      </c>
      <c r="AD125" s="127">
        <f>Z125/$Z$7*100</f>
        <v>16.423589093214964</v>
      </c>
    </row>
    <row r="127" spans="19:32" x14ac:dyDescent="0.25">
      <c r="S127" s="101" t="s">
        <v>103</v>
      </c>
      <c r="T127" s="112"/>
      <c r="U127" s="112"/>
      <c r="V127" s="112">
        <v>3831</v>
      </c>
      <c r="W127" s="112">
        <v>3806</v>
      </c>
      <c r="X127" s="112">
        <v>3871</v>
      </c>
      <c r="Y127" s="112">
        <v>3951</v>
      </c>
      <c r="Z127" s="112">
        <v>4159</v>
      </c>
      <c r="AB127" s="109" t="str">
        <f>TEXT(Z127,"###,###")</f>
        <v>4,159</v>
      </c>
      <c r="AD127" s="127">
        <f>Z127/$Z$7*100</f>
        <v>52.745719720989214</v>
      </c>
    </row>
    <row r="128" spans="19:32" x14ac:dyDescent="0.25">
      <c r="S128" s="101" t="s">
        <v>104</v>
      </c>
      <c r="T128" s="112"/>
      <c r="U128" s="112"/>
      <c r="V128" s="112">
        <v>3397</v>
      </c>
      <c r="W128" s="112">
        <v>3470</v>
      </c>
      <c r="X128" s="112">
        <v>3464</v>
      </c>
      <c r="Y128" s="112">
        <v>3605</v>
      </c>
      <c r="Z128" s="112">
        <v>3715</v>
      </c>
      <c r="AB128" s="109" t="str">
        <f>TEXT(Z128,"###,###")</f>
        <v>3,715</v>
      </c>
      <c r="AD128" s="127">
        <f>Z128/$Z$7*100</f>
        <v>47.114774889029803</v>
      </c>
    </row>
    <row r="130" spans="19:20" x14ac:dyDescent="0.25">
      <c r="S130" s="101" t="s">
        <v>180</v>
      </c>
      <c r="T130" s="127">
        <v>83.589093214965132</v>
      </c>
    </row>
    <row r="131" spans="19:20" x14ac:dyDescent="0.25">
      <c r="S131" s="101" t="s">
        <v>181</v>
      </c>
      <c r="T131" s="127">
        <v>8.4210526315789469</v>
      </c>
    </row>
    <row r="132" spans="19:20" x14ac:dyDescent="0.25">
      <c r="S132" s="101" t="s">
        <v>182</v>
      </c>
      <c r="T132" s="127">
        <v>8.0025364616360175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A7AD74C-7A15-411B-BA36-50752E369DC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412FCA10-0BB3-4007-9430-3FD3FBB1A6F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73E9DC34-E273-42EA-9696-DCD1C99EC99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6AD4D12E-6A17-4837-84A3-567D690C368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4F7-B00E-444D-86A8-A27271A1D20B}">
  <sheetPr codeName="Sheet88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130</v>
      </c>
      <c r="T1" s="99"/>
      <c r="U1" s="99"/>
      <c r="V1" s="99"/>
      <c r="W1" s="99"/>
      <c r="X1" s="99"/>
      <c r="Y1" s="100" t="s">
        <v>169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130</v>
      </c>
      <c r="Y3" s="105" t="s">
        <v>169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12.24 Sorell,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11219</v>
      </c>
      <c r="W4" s="108">
        <v>11775</v>
      </c>
      <c r="X4" s="108">
        <v>12000</v>
      </c>
      <c r="Y4" s="108">
        <v>12753</v>
      </c>
      <c r="Z4" s="108">
        <v>13932</v>
      </c>
      <c r="AB4" s="109" t="str">
        <f>TEXT(Z4,"###,###")</f>
        <v>13,932</v>
      </c>
      <c r="AD4" s="110">
        <f>Z4/Y4-1</f>
        <v>9.2448835568101684E-2</v>
      </c>
      <c r="AF4" s="110">
        <f>Z4/V4-1</f>
        <v>0.24182190926107494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5699</v>
      </c>
      <c r="W5" s="108">
        <v>5962</v>
      </c>
      <c r="X5" s="108">
        <v>6019</v>
      </c>
      <c r="Y5" s="108">
        <v>6448</v>
      </c>
      <c r="Z5" s="108">
        <v>6844</v>
      </c>
      <c r="AB5" s="109" t="str">
        <f>TEXT(Z5,"###,###")</f>
        <v>6,844</v>
      </c>
      <c r="AD5" s="110">
        <f t="shared" ref="AD5:AD9" si="0">Z5/Y5-1</f>
        <v>6.1414392059553347E-2</v>
      </c>
      <c r="AF5" s="110">
        <f t="shared" ref="AF5:AF9" si="1">Z5/V5-1</f>
        <v>0.2009124407790841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5519</v>
      </c>
      <c r="W6" s="108">
        <v>5812</v>
      </c>
      <c r="X6" s="108">
        <v>5983</v>
      </c>
      <c r="Y6" s="108">
        <v>6287</v>
      </c>
      <c r="Z6" s="108">
        <v>7074</v>
      </c>
      <c r="AB6" s="109" t="str">
        <f>TEXT(Z6,"###,###")</f>
        <v>7,074</v>
      </c>
      <c r="AD6" s="110">
        <f t="shared" si="0"/>
        <v>0.12517894067122626</v>
      </c>
      <c r="AF6" s="110">
        <f t="shared" si="1"/>
        <v>0.28175394093132811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8206</v>
      </c>
      <c r="W7" s="108">
        <v>8530</v>
      </c>
      <c r="X7" s="108">
        <v>8918</v>
      </c>
      <c r="Y7" s="108">
        <v>9190</v>
      </c>
      <c r="Z7" s="108">
        <v>9538</v>
      </c>
      <c r="AB7" s="109" t="str">
        <f>TEXT(Z7,"###,###")</f>
        <v>9,538</v>
      </c>
      <c r="AD7" s="110">
        <f t="shared" si="0"/>
        <v>3.78672470076169E-2</v>
      </c>
      <c r="AF7" s="110">
        <f t="shared" si="1"/>
        <v>0.16232025347306855</v>
      </c>
    </row>
    <row r="8" spans="1:32" ht="17.25" customHeight="1" x14ac:dyDescent="0.25">
      <c r="A8" s="62" t="s">
        <v>12</v>
      </c>
      <c r="B8" s="63"/>
      <c r="C8" s="29"/>
      <c r="D8" s="64" t="str">
        <f>AB4</f>
        <v>13,932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9,538</v>
      </c>
      <c r="P8" s="65"/>
      <c r="S8" s="107" t="s">
        <v>83</v>
      </c>
      <c r="T8" s="108"/>
      <c r="U8" s="108"/>
      <c r="V8" s="108">
        <v>41921.64</v>
      </c>
      <c r="W8" s="108">
        <v>43972.19</v>
      </c>
      <c r="X8" s="108">
        <v>44672.61</v>
      </c>
      <c r="Y8" s="108">
        <v>45323.63</v>
      </c>
      <c r="Z8" s="108">
        <v>45735.5</v>
      </c>
      <c r="AB8" s="109" t="str">
        <f>TEXT(Z8,"$###,###")</f>
        <v>$45,736</v>
      </c>
      <c r="AD8" s="110">
        <f t="shared" si="0"/>
        <v>9.0873127328945369E-3</v>
      </c>
      <c r="AF8" s="110">
        <f t="shared" si="1"/>
        <v>9.0975925560164095E-2</v>
      </c>
    </row>
    <row r="9" spans="1:32" x14ac:dyDescent="0.25">
      <c r="A9" s="30" t="s">
        <v>14</v>
      </c>
      <c r="B9" s="69"/>
      <c r="C9" s="70"/>
      <c r="D9" s="71">
        <f>AD104</f>
        <v>72.947171978179725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50.587125183476623</v>
      </c>
      <c r="P9" s="72" t="s">
        <v>84</v>
      </c>
      <c r="S9" s="107" t="s">
        <v>7</v>
      </c>
      <c r="T9" s="108"/>
      <c r="U9" s="108"/>
      <c r="V9" s="108">
        <v>404446635</v>
      </c>
      <c r="W9" s="108">
        <v>438211174</v>
      </c>
      <c r="X9" s="108">
        <v>467578504</v>
      </c>
      <c r="Y9" s="108">
        <v>493247773</v>
      </c>
      <c r="Z9" s="108">
        <v>540670642</v>
      </c>
      <c r="AB9" s="109" t="str">
        <f>TEXT(Z9/1000000,"$#,###.0")&amp;" mil"</f>
        <v>$540.7 mil</v>
      </c>
      <c r="AD9" s="110">
        <f t="shared" si="0"/>
        <v>9.6144111734286497E-2</v>
      </c>
      <c r="AF9" s="110">
        <f t="shared" si="1"/>
        <v>0.33681577546071062</v>
      </c>
    </row>
    <row r="10" spans="1:32" x14ac:dyDescent="0.25">
      <c r="A10" s="30" t="s">
        <v>17</v>
      </c>
      <c r="B10" s="69"/>
      <c r="C10" s="70"/>
      <c r="D10" s="71">
        <f>AD105</f>
        <v>20.793855871375253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49.255609142377857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83.455651079890956</v>
      </c>
      <c r="P11" s="72" t="s">
        <v>84</v>
      </c>
      <c r="S11" s="107" t="s">
        <v>29</v>
      </c>
      <c r="T11" s="112"/>
      <c r="U11" s="112"/>
      <c r="V11" s="112">
        <v>9781</v>
      </c>
      <c r="W11" s="112">
        <v>10365</v>
      </c>
      <c r="X11" s="112">
        <v>10569</v>
      </c>
      <c r="Y11" s="112">
        <v>11267</v>
      </c>
      <c r="Z11" s="112">
        <v>12357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8.3141119731599922</v>
      </c>
      <c r="P12" s="72" t="s">
        <v>84</v>
      </c>
      <c r="S12" s="107" t="s">
        <v>30</v>
      </c>
      <c r="T12" s="112"/>
      <c r="U12" s="112"/>
      <c r="V12" s="112">
        <v>1435</v>
      </c>
      <c r="W12" s="112">
        <v>1407</v>
      </c>
      <c r="X12" s="112">
        <v>1434</v>
      </c>
      <c r="Y12" s="112">
        <v>1486</v>
      </c>
      <c r="Z12" s="112">
        <v>1576</v>
      </c>
    </row>
    <row r="13" spans="1:32" ht="15" customHeight="1" x14ac:dyDescent="0.25">
      <c r="A13" s="30" t="s">
        <v>19</v>
      </c>
      <c r="B13" s="70"/>
      <c r="C13" s="70"/>
      <c r="D13" s="71">
        <f>AD108</f>
        <v>14.915302899799023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8.1987838121199417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16.968130921619291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42.1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21.576227390180879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18.070267435762979</v>
      </c>
      <c r="P15" s="72" t="s">
        <v>84</v>
      </c>
      <c r="S15" s="115" t="s">
        <v>60</v>
      </c>
      <c r="T15" s="115"/>
      <c r="U15" s="116"/>
      <c r="V15" s="116">
        <v>464</v>
      </c>
      <c r="W15" s="116">
        <v>562</v>
      </c>
      <c r="X15" s="116">
        <v>506</v>
      </c>
      <c r="Y15" s="112">
        <v>578</v>
      </c>
      <c r="Z15" s="112">
        <v>587</v>
      </c>
      <c r="AB15" s="117">
        <f t="shared" ref="AB15:AB34" si="2">IF(Z15="np",0,Z15/$Z$34)</f>
        <v>4.2142293057649508E-2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40.223944875107662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81.929732564237028</v>
      </c>
      <c r="P16" s="37" t="s">
        <v>84</v>
      </c>
      <c r="S16" s="115" t="s">
        <v>61</v>
      </c>
      <c r="T16" s="115"/>
      <c r="U16" s="116"/>
      <c r="V16" s="116">
        <v>31</v>
      </c>
      <c r="W16" s="116">
        <v>28</v>
      </c>
      <c r="X16" s="116">
        <v>26</v>
      </c>
      <c r="Y16" s="112">
        <v>28</v>
      </c>
      <c r="Z16" s="112">
        <v>27</v>
      </c>
      <c r="AB16" s="117">
        <f t="shared" si="2"/>
        <v>1.9384018953262977E-3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703</v>
      </c>
      <c r="W17" s="116">
        <v>742</v>
      </c>
      <c r="X17" s="116">
        <v>740</v>
      </c>
      <c r="Y17" s="112">
        <v>772</v>
      </c>
      <c r="Z17" s="112">
        <v>823</v>
      </c>
      <c r="AB17" s="117">
        <f t="shared" si="2"/>
        <v>5.9085361476057148E-2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160</v>
      </c>
      <c r="W18" s="116">
        <v>161</v>
      </c>
      <c r="X18" s="116">
        <v>144</v>
      </c>
      <c r="Y18" s="112">
        <v>179</v>
      </c>
      <c r="Z18" s="112">
        <v>198</v>
      </c>
      <c r="AB18" s="117">
        <f t="shared" si="2"/>
        <v>1.421494723239285E-2</v>
      </c>
    </row>
    <row r="19" spans="1:28" x14ac:dyDescent="0.25">
      <c r="A19" s="61" t="str">
        <f>$S$1&amp;" ("&amp;$V$2&amp;" to "&amp;$Z$2&amp;")"</f>
        <v>Sorell (2017-18 to 2021-22)</v>
      </c>
      <c r="B19" s="61"/>
      <c r="C19" s="61"/>
      <c r="D19" s="61"/>
      <c r="E19" s="61"/>
      <c r="F19" s="61"/>
      <c r="G19" s="61" t="str">
        <f>$S$1&amp;" ("&amp;$V$2&amp;" to "&amp;$Z$2&amp;")"</f>
        <v>Sorell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1057</v>
      </c>
      <c r="W19" s="116">
        <v>1195</v>
      </c>
      <c r="X19" s="116">
        <v>1256</v>
      </c>
      <c r="Y19" s="112">
        <v>1371</v>
      </c>
      <c r="Z19" s="112">
        <v>1539</v>
      </c>
      <c r="AB19" s="117">
        <f t="shared" si="2"/>
        <v>0.11048890803359897</v>
      </c>
    </row>
    <row r="20" spans="1:28" x14ac:dyDescent="0.25">
      <c r="S20" s="115" t="s">
        <v>65</v>
      </c>
      <c r="T20" s="115"/>
      <c r="U20" s="116"/>
      <c r="V20" s="116">
        <v>276</v>
      </c>
      <c r="W20" s="116">
        <v>306</v>
      </c>
      <c r="X20" s="116">
        <v>298</v>
      </c>
      <c r="Y20" s="112">
        <v>296</v>
      </c>
      <c r="Z20" s="112">
        <v>305</v>
      </c>
      <c r="AB20" s="117">
        <f t="shared" si="2"/>
        <v>2.1896762150908178E-2</v>
      </c>
    </row>
    <row r="21" spans="1:28" x14ac:dyDescent="0.25">
      <c r="S21" s="115" t="s">
        <v>66</v>
      </c>
      <c r="T21" s="115"/>
      <c r="U21" s="116"/>
      <c r="V21" s="116">
        <v>1106</v>
      </c>
      <c r="W21" s="116">
        <v>1166</v>
      </c>
      <c r="X21" s="116">
        <v>1162</v>
      </c>
      <c r="Y21" s="112">
        <v>1235</v>
      </c>
      <c r="Z21" s="112">
        <v>1287</v>
      </c>
      <c r="AB21" s="117">
        <f t="shared" si="2"/>
        <v>9.2397157010553524E-2</v>
      </c>
    </row>
    <row r="22" spans="1:28" x14ac:dyDescent="0.25">
      <c r="S22" s="115" t="s">
        <v>67</v>
      </c>
      <c r="T22" s="115"/>
      <c r="U22" s="116"/>
      <c r="V22" s="116">
        <v>831</v>
      </c>
      <c r="W22" s="116">
        <v>779</v>
      </c>
      <c r="X22" s="116">
        <v>796</v>
      </c>
      <c r="Y22" s="112">
        <v>889</v>
      </c>
      <c r="Z22" s="112">
        <v>924</v>
      </c>
      <c r="AB22" s="117">
        <f t="shared" si="2"/>
        <v>6.6336420417833303E-2</v>
      </c>
    </row>
    <row r="23" spans="1:28" x14ac:dyDescent="0.25">
      <c r="S23" s="115" t="s">
        <v>68</v>
      </c>
      <c r="T23" s="115"/>
      <c r="U23" s="116"/>
      <c r="V23" s="116">
        <v>494</v>
      </c>
      <c r="W23" s="116">
        <v>493</v>
      </c>
      <c r="X23" s="116">
        <v>480</v>
      </c>
      <c r="Y23" s="112">
        <v>508</v>
      </c>
      <c r="Z23" s="112">
        <v>527</v>
      </c>
      <c r="AB23" s="117">
        <f t="shared" si="2"/>
        <v>3.7834733290257737E-2</v>
      </c>
    </row>
    <row r="24" spans="1:28" x14ac:dyDescent="0.25">
      <c r="S24" s="115" t="s">
        <v>69</v>
      </c>
      <c r="T24" s="115"/>
      <c r="U24" s="116"/>
      <c r="V24" s="116">
        <v>92</v>
      </c>
      <c r="W24" s="116">
        <v>101</v>
      </c>
      <c r="X24" s="116">
        <v>108</v>
      </c>
      <c r="Y24" s="112">
        <v>84</v>
      </c>
      <c r="Z24" s="112">
        <v>113</v>
      </c>
      <c r="AB24" s="117">
        <f t="shared" si="2"/>
        <v>8.1125708952545054E-3</v>
      </c>
    </row>
    <row r="25" spans="1:28" x14ac:dyDescent="0.25">
      <c r="S25" s="115" t="s">
        <v>70</v>
      </c>
      <c r="T25" s="115"/>
      <c r="U25" s="116"/>
      <c r="V25" s="116">
        <v>336</v>
      </c>
      <c r="W25" s="116">
        <v>371</v>
      </c>
      <c r="X25" s="116">
        <v>374</v>
      </c>
      <c r="Y25" s="112">
        <v>447</v>
      </c>
      <c r="Z25" s="112">
        <v>432</v>
      </c>
      <c r="AB25" s="117">
        <f t="shared" si="2"/>
        <v>3.1014430325220763E-2</v>
      </c>
    </row>
    <row r="26" spans="1:28" x14ac:dyDescent="0.25">
      <c r="S26" s="115" t="s">
        <v>71</v>
      </c>
      <c r="T26" s="115"/>
      <c r="U26" s="116"/>
      <c r="V26" s="116">
        <v>225</v>
      </c>
      <c r="W26" s="116">
        <v>225</v>
      </c>
      <c r="X26" s="116">
        <v>237</v>
      </c>
      <c r="Y26" s="112">
        <v>243</v>
      </c>
      <c r="Z26" s="112">
        <v>262</v>
      </c>
      <c r="AB26" s="117">
        <f t="shared" si="2"/>
        <v>1.8809677650944073E-2</v>
      </c>
    </row>
    <row r="27" spans="1:28" x14ac:dyDescent="0.25">
      <c r="S27" s="115" t="s">
        <v>72</v>
      </c>
      <c r="T27" s="115"/>
      <c r="U27" s="116"/>
      <c r="V27" s="116">
        <v>469</v>
      </c>
      <c r="W27" s="116">
        <v>463</v>
      </c>
      <c r="X27" s="116">
        <v>491</v>
      </c>
      <c r="Y27" s="112">
        <v>535</v>
      </c>
      <c r="Z27" s="112">
        <v>720</v>
      </c>
      <c r="AB27" s="117">
        <f t="shared" si="2"/>
        <v>5.1690717208701269E-2</v>
      </c>
    </row>
    <row r="28" spans="1:28" x14ac:dyDescent="0.25">
      <c r="S28" s="115" t="s">
        <v>73</v>
      </c>
      <c r="T28" s="115"/>
      <c r="U28" s="116"/>
      <c r="V28" s="116">
        <v>719</v>
      </c>
      <c r="W28" s="116">
        <v>755</v>
      </c>
      <c r="X28" s="116">
        <v>760</v>
      </c>
      <c r="Y28" s="112">
        <v>762</v>
      </c>
      <c r="Z28" s="112">
        <v>891</v>
      </c>
      <c r="AB28" s="117">
        <f t="shared" si="2"/>
        <v>6.3967262545767817E-2</v>
      </c>
    </row>
    <row r="29" spans="1:28" x14ac:dyDescent="0.25">
      <c r="S29" s="115" t="s">
        <v>74</v>
      </c>
      <c r="T29" s="115"/>
      <c r="U29" s="116"/>
      <c r="V29" s="116">
        <v>828</v>
      </c>
      <c r="W29" s="116">
        <v>927</v>
      </c>
      <c r="X29" s="116">
        <v>880</v>
      </c>
      <c r="Y29" s="112">
        <v>943</v>
      </c>
      <c r="Z29" s="112">
        <v>1082</v>
      </c>
      <c r="AB29" s="117">
        <f t="shared" si="2"/>
        <v>7.7679661138631631E-2</v>
      </c>
    </row>
    <row r="30" spans="1:28" x14ac:dyDescent="0.25">
      <c r="S30" s="115" t="s">
        <v>75</v>
      </c>
      <c r="T30" s="115"/>
      <c r="U30" s="116"/>
      <c r="V30" s="116">
        <v>769</v>
      </c>
      <c r="W30" s="116">
        <v>856</v>
      </c>
      <c r="X30" s="116">
        <v>966</v>
      </c>
      <c r="Y30" s="112">
        <v>973</v>
      </c>
      <c r="Z30" s="112">
        <v>1135</v>
      </c>
      <c r="AB30" s="117">
        <f t="shared" si="2"/>
        <v>8.1484672266494362E-2</v>
      </c>
    </row>
    <row r="31" spans="1:28" x14ac:dyDescent="0.25">
      <c r="S31" s="115" t="s">
        <v>76</v>
      </c>
      <c r="T31" s="115"/>
      <c r="U31" s="116"/>
      <c r="V31" s="116">
        <v>1256</v>
      </c>
      <c r="W31" s="116">
        <v>1386</v>
      </c>
      <c r="X31" s="116">
        <v>1493</v>
      </c>
      <c r="Y31" s="112">
        <v>1634</v>
      </c>
      <c r="Z31" s="112">
        <v>1786</v>
      </c>
      <c r="AB31" s="117">
        <f t="shared" si="2"/>
        <v>0.1282216957426951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215</v>
      </c>
      <c r="W32" s="116">
        <v>260</v>
      </c>
      <c r="X32" s="116">
        <v>264</v>
      </c>
      <c r="Y32" s="112">
        <v>288</v>
      </c>
      <c r="Z32" s="112">
        <v>339</v>
      </c>
      <c r="AB32" s="117">
        <f t="shared" si="2"/>
        <v>2.4337712685763516E-2</v>
      </c>
    </row>
    <row r="33" spans="19:32" x14ac:dyDescent="0.25">
      <c r="S33" s="115" t="s">
        <v>78</v>
      </c>
      <c r="T33" s="115"/>
      <c r="U33" s="116"/>
      <c r="V33" s="116">
        <v>494</v>
      </c>
      <c r="W33" s="116">
        <v>473</v>
      </c>
      <c r="X33" s="116">
        <v>503</v>
      </c>
      <c r="Y33" s="112">
        <v>557</v>
      </c>
      <c r="Z33" s="112">
        <v>578</v>
      </c>
      <c r="AB33" s="117">
        <f t="shared" si="2"/>
        <v>4.1496159092540744E-2</v>
      </c>
    </row>
    <row r="34" spans="19:32" x14ac:dyDescent="0.25">
      <c r="S34" s="118" t="s">
        <v>53</v>
      </c>
      <c r="T34" s="118"/>
      <c r="U34" s="119"/>
      <c r="V34" s="119">
        <v>11217</v>
      </c>
      <c r="W34" s="119">
        <v>11777</v>
      </c>
      <c r="X34" s="119">
        <v>12003</v>
      </c>
      <c r="Y34" s="120">
        <v>12753</v>
      </c>
      <c r="Z34" s="120">
        <v>13929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7043</v>
      </c>
      <c r="W37" s="112">
        <v>7188</v>
      </c>
      <c r="X37" s="112">
        <v>7546</v>
      </c>
      <c r="Y37" s="112">
        <v>7759</v>
      </c>
      <c r="Z37" s="112">
        <v>7812</v>
      </c>
      <c r="AB37" s="132">
        <f>Z37/Z40*100</f>
        <v>81.929732564237028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1168</v>
      </c>
      <c r="W38" s="112">
        <v>1339</v>
      </c>
      <c r="X38" s="112">
        <v>1368</v>
      </c>
      <c r="Y38" s="112">
        <v>1428</v>
      </c>
      <c r="Z38" s="112">
        <v>1723</v>
      </c>
      <c r="AB38" s="132">
        <f>Z38/Z40*100</f>
        <v>18.070267435762979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8211</v>
      </c>
      <c r="W40" s="112">
        <v>8527</v>
      </c>
      <c r="X40" s="112">
        <v>8914</v>
      </c>
      <c r="Y40" s="112">
        <v>9187</v>
      </c>
      <c r="Z40" s="112">
        <v>9535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4</v>
      </c>
      <c r="W44" s="112">
        <v>3</v>
      </c>
      <c r="X44" s="112">
        <v>0</v>
      </c>
      <c r="Y44" s="112">
        <v>5</v>
      </c>
      <c r="Z44" s="112">
        <v>8</v>
      </c>
    </row>
    <row r="45" spans="19:32" x14ac:dyDescent="0.25">
      <c r="S45" s="115" t="s">
        <v>37</v>
      </c>
      <c r="T45" s="115"/>
      <c r="U45" s="112"/>
      <c r="V45" s="112">
        <v>91</v>
      </c>
      <c r="W45" s="112">
        <v>111</v>
      </c>
      <c r="X45" s="112">
        <v>133</v>
      </c>
      <c r="Y45" s="112">
        <v>154</v>
      </c>
      <c r="Z45" s="112">
        <v>153</v>
      </c>
    </row>
    <row r="46" spans="19:32" x14ac:dyDescent="0.25">
      <c r="S46" s="115" t="s">
        <v>38</v>
      </c>
      <c r="T46" s="115"/>
      <c r="U46" s="112"/>
      <c r="V46" s="112">
        <v>359</v>
      </c>
      <c r="W46" s="112">
        <v>304</v>
      </c>
      <c r="X46" s="112">
        <v>313</v>
      </c>
      <c r="Y46" s="112">
        <v>327</v>
      </c>
      <c r="Z46" s="112">
        <v>404</v>
      </c>
    </row>
    <row r="47" spans="19:32" x14ac:dyDescent="0.25">
      <c r="S47" s="115" t="s">
        <v>39</v>
      </c>
      <c r="T47" s="115"/>
      <c r="U47" s="112"/>
      <c r="V47" s="112">
        <v>443</v>
      </c>
      <c r="W47" s="112">
        <v>461</v>
      </c>
      <c r="X47" s="112">
        <v>439</v>
      </c>
      <c r="Y47" s="112">
        <v>485</v>
      </c>
      <c r="Z47" s="112">
        <v>511</v>
      </c>
    </row>
    <row r="48" spans="19:32" x14ac:dyDescent="0.25">
      <c r="S48" s="115" t="s">
        <v>40</v>
      </c>
      <c r="T48" s="115"/>
      <c r="U48" s="112"/>
      <c r="V48" s="112">
        <v>669</v>
      </c>
      <c r="W48" s="112">
        <v>688</v>
      </c>
      <c r="X48" s="112">
        <v>646</v>
      </c>
      <c r="Y48" s="112">
        <v>757</v>
      </c>
      <c r="Z48" s="112">
        <v>783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598</v>
      </c>
      <c r="W49" s="112">
        <v>680</v>
      </c>
      <c r="X49" s="112">
        <v>752</v>
      </c>
      <c r="Y49" s="112">
        <v>829</v>
      </c>
      <c r="Z49" s="112">
        <v>870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Sorell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586</v>
      </c>
      <c r="W50" s="112">
        <v>629</v>
      </c>
      <c r="X50" s="112">
        <v>630</v>
      </c>
      <c r="Y50" s="112">
        <v>697</v>
      </c>
      <c r="Z50" s="112">
        <v>753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552</v>
      </c>
      <c r="W51" s="112">
        <v>567</v>
      </c>
      <c r="X51" s="112">
        <v>588</v>
      </c>
      <c r="Y51" s="112">
        <v>557</v>
      </c>
      <c r="Z51" s="112">
        <v>621</v>
      </c>
    </row>
    <row r="52" spans="1:26" ht="15" customHeight="1" x14ac:dyDescent="0.25">
      <c r="S52" s="115" t="s">
        <v>44</v>
      </c>
      <c r="T52" s="115"/>
      <c r="U52" s="112"/>
      <c r="V52" s="112">
        <v>512</v>
      </c>
      <c r="W52" s="112">
        <v>544</v>
      </c>
      <c r="X52" s="112">
        <v>553</v>
      </c>
      <c r="Y52" s="112">
        <v>586</v>
      </c>
      <c r="Z52" s="112">
        <v>601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502</v>
      </c>
      <c r="W53" s="112">
        <v>524</v>
      </c>
      <c r="X53" s="112">
        <v>493</v>
      </c>
      <c r="Y53" s="112">
        <v>538</v>
      </c>
      <c r="Z53" s="112">
        <v>561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621</v>
      </c>
      <c r="W54" s="112">
        <v>654</v>
      </c>
      <c r="X54" s="112">
        <v>614</v>
      </c>
      <c r="Y54" s="112">
        <v>609</v>
      </c>
      <c r="Z54" s="112">
        <v>602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406</v>
      </c>
      <c r="W55" s="112">
        <v>454</v>
      </c>
      <c r="X55" s="112">
        <v>482</v>
      </c>
      <c r="Y55" s="112">
        <v>518</v>
      </c>
      <c r="Z55" s="112">
        <v>562</v>
      </c>
    </row>
    <row r="56" spans="1:26" ht="15" customHeight="1" x14ac:dyDescent="0.25">
      <c r="S56" s="115" t="s">
        <v>48</v>
      </c>
      <c r="T56" s="115"/>
      <c r="U56" s="112"/>
      <c r="V56" s="112">
        <v>229</v>
      </c>
      <c r="W56" s="112">
        <v>225</v>
      </c>
      <c r="X56" s="112">
        <v>215</v>
      </c>
      <c r="Y56" s="112">
        <v>239</v>
      </c>
      <c r="Z56" s="112">
        <v>271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82</v>
      </c>
      <c r="W57" s="112">
        <v>91</v>
      </c>
      <c r="X57" s="112">
        <v>100</v>
      </c>
      <c r="Y57" s="112">
        <v>105</v>
      </c>
      <c r="Z57" s="112">
        <v>106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25</v>
      </c>
      <c r="W58" s="112">
        <v>20</v>
      </c>
      <c r="X58" s="112">
        <v>21</v>
      </c>
      <c r="Y58" s="112">
        <v>31</v>
      </c>
      <c r="Z58" s="112">
        <v>39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10</v>
      </c>
      <c r="W59" s="112">
        <v>9</v>
      </c>
      <c r="X59" s="112">
        <v>10</v>
      </c>
      <c r="Y59" s="112">
        <v>7</v>
      </c>
      <c r="Z59" s="112">
        <v>6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4</v>
      </c>
      <c r="W60" s="112">
        <v>4</v>
      </c>
      <c r="X60" s="112">
        <v>9</v>
      </c>
      <c r="Y60" s="112">
        <v>4</v>
      </c>
      <c r="Z60" s="112">
        <v>4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5701</v>
      </c>
      <c r="W61" s="112">
        <v>5960</v>
      </c>
      <c r="X61" s="112">
        <v>6022</v>
      </c>
      <c r="Y61" s="112">
        <v>6448</v>
      </c>
      <c r="Z61" s="112">
        <v>6843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6</v>
      </c>
      <c r="W63" s="112">
        <v>10</v>
      </c>
      <c r="X63" s="112">
        <v>5</v>
      </c>
      <c r="Y63" s="112">
        <v>9</v>
      </c>
      <c r="Z63" s="112">
        <v>9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142</v>
      </c>
      <c r="W64" s="112">
        <v>149</v>
      </c>
      <c r="X64" s="112">
        <v>137</v>
      </c>
      <c r="Y64" s="112">
        <v>171</v>
      </c>
      <c r="Z64" s="112">
        <v>197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Sorell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319</v>
      </c>
      <c r="W65" s="112">
        <v>365</v>
      </c>
      <c r="X65" s="112">
        <v>351</v>
      </c>
      <c r="Y65" s="112">
        <v>372</v>
      </c>
      <c r="Z65" s="112">
        <v>428</v>
      </c>
    </row>
    <row r="66" spans="1:26" x14ac:dyDescent="0.25">
      <c r="S66" s="115" t="s">
        <v>39</v>
      </c>
      <c r="T66" s="115"/>
      <c r="U66" s="112"/>
      <c r="V66" s="112">
        <v>445</v>
      </c>
      <c r="W66" s="112">
        <v>440</v>
      </c>
      <c r="X66" s="112">
        <v>473</v>
      </c>
      <c r="Y66" s="112">
        <v>533</v>
      </c>
      <c r="Z66" s="112">
        <v>575</v>
      </c>
    </row>
    <row r="67" spans="1:26" x14ac:dyDescent="0.25">
      <c r="S67" s="115" t="s">
        <v>40</v>
      </c>
      <c r="T67" s="115"/>
      <c r="U67" s="112"/>
      <c r="V67" s="112">
        <v>618</v>
      </c>
      <c r="W67" s="112">
        <v>614</v>
      </c>
      <c r="X67" s="112">
        <v>658</v>
      </c>
      <c r="Y67" s="112">
        <v>712</v>
      </c>
      <c r="Z67" s="112">
        <v>801</v>
      </c>
    </row>
    <row r="68" spans="1:26" x14ac:dyDescent="0.25">
      <c r="S68" s="115" t="s">
        <v>41</v>
      </c>
      <c r="T68" s="115"/>
      <c r="U68" s="112"/>
      <c r="V68" s="112">
        <v>577</v>
      </c>
      <c r="W68" s="112">
        <v>641</v>
      </c>
      <c r="X68" s="112">
        <v>682</v>
      </c>
      <c r="Y68" s="112">
        <v>738</v>
      </c>
      <c r="Z68" s="112">
        <v>842</v>
      </c>
    </row>
    <row r="69" spans="1:26" x14ac:dyDescent="0.25">
      <c r="S69" s="115" t="s">
        <v>42</v>
      </c>
      <c r="T69" s="115"/>
      <c r="U69" s="112"/>
      <c r="V69" s="112">
        <v>544</v>
      </c>
      <c r="W69" s="112">
        <v>581</v>
      </c>
      <c r="X69" s="112">
        <v>597</v>
      </c>
      <c r="Y69" s="112">
        <v>637</v>
      </c>
      <c r="Z69" s="112">
        <v>791</v>
      </c>
    </row>
    <row r="70" spans="1:26" x14ac:dyDescent="0.25">
      <c r="S70" s="115" t="s">
        <v>43</v>
      </c>
      <c r="T70" s="115"/>
      <c r="U70" s="112"/>
      <c r="V70" s="112">
        <v>540</v>
      </c>
      <c r="W70" s="112">
        <v>556</v>
      </c>
      <c r="X70" s="112">
        <v>578</v>
      </c>
      <c r="Y70" s="112">
        <v>597</v>
      </c>
      <c r="Z70" s="112">
        <v>654</v>
      </c>
    </row>
    <row r="71" spans="1:26" x14ac:dyDescent="0.25">
      <c r="S71" s="115" t="s">
        <v>44</v>
      </c>
      <c r="T71" s="115"/>
      <c r="U71" s="112"/>
      <c r="V71" s="112">
        <v>549</v>
      </c>
      <c r="W71" s="112">
        <v>559</v>
      </c>
      <c r="X71" s="112">
        <v>573</v>
      </c>
      <c r="Y71" s="112">
        <v>500</v>
      </c>
      <c r="Z71" s="112">
        <v>607</v>
      </c>
    </row>
    <row r="72" spans="1:26" x14ac:dyDescent="0.25">
      <c r="S72" s="115" t="s">
        <v>45</v>
      </c>
      <c r="T72" s="115"/>
      <c r="U72" s="112"/>
      <c r="V72" s="112">
        <v>576</v>
      </c>
      <c r="W72" s="112">
        <v>585</v>
      </c>
      <c r="X72" s="112">
        <v>557</v>
      </c>
      <c r="Y72" s="112">
        <v>590</v>
      </c>
      <c r="Z72" s="112">
        <v>612</v>
      </c>
    </row>
    <row r="73" spans="1:26" x14ac:dyDescent="0.25">
      <c r="S73" s="115" t="s">
        <v>46</v>
      </c>
      <c r="T73" s="115"/>
      <c r="U73" s="112"/>
      <c r="V73" s="112">
        <v>622</v>
      </c>
      <c r="W73" s="112">
        <v>632</v>
      </c>
      <c r="X73" s="112">
        <v>612</v>
      </c>
      <c r="Y73" s="112">
        <v>612</v>
      </c>
      <c r="Z73" s="112">
        <v>649</v>
      </c>
    </row>
    <row r="74" spans="1:26" x14ac:dyDescent="0.25">
      <c r="S74" s="115" t="s">
        <v>47</v>
      </c>
      <c r="T74" s="115"/>
      <c r="U74" s="112"/>
      <c r="V74" s="112">
        <v>362</v>
      </c>
      <c r="W74" s="112">
        <v>439</v>
      </c>
      <c r="X74" s="112">
        <v>490</v>
      </c>
      <c r="Y74" s="112">
        <v>511</v>
      </c>
      <c r="Z74" s="112">
        <v>556</v>
      </c>
    </row>
    <row r="75" spans="1:26" x14ac:dyDescent="0.25">
      <c r="S75" s="115" t="s">
        <v>48</v>
      </c>
      <c r="T75" s="115"/>
      <c r="U75" s="112"/>
      <c r="V75" s="112">
        <v>159</v>
      </c>
      <c r="W75" s="112">
        <v>177</v>
      </c>
      <c r="X75" s="112">
        <v>170</v>
      </c>
      <c r="Y75" s="112">
        <v>200</v>
      </c>
      <c r="Z75" s="112">
        <v>245</v>
      </c>
    </row>
    <row r="76" spans="1:26" x14ac:dyDescent="0.25">
      <c r="S76" s="115" t="s">
        <v>49</v>
      </c>
      <c r="T76" s="115"/>
      <c r="U76" s="112"/>
      <c r="V76" s="112">
        <v>33</v>
      </c>
      <c r="W76" s="112">
        <v>45</v>
      </c>
      <c r="X76" s="112">
        <v>63</v>
      </c>
      <c r="Y76" s="112">
        <v>75</v>
      </c>
      <c r="Z76" s="112">
        <v>82</v>
      </c>
    </row>
    <row r="77" spans="1:26" x14ac:dyDescent="0.25">
      <c r="S77" s="115" t="s">
        <v>50</v>
      </c>
      <c r="T77" s="115"/>
      <c r="U77" s="112"/>
      <c r="V77" s="112">
        <v>20</v>
      </c>
      <c r="W77" s="112">
        <v>19</v>
      </c>
      <c r="X77" s="112">
        <v>14</v>
      </c>
      <c r="Y77" s="112">
        <v>18</v>
      </c>
      <c r="Z77" s="112">
        <v>15</v>
      </c>
    </row>
    <row r="78" spans="1:26" x14ac:dyDescent="0.25">
      <c r="S78" s="115" t="s">
        <v>51</v>
      </c>
      <c r="T78" s="115"/>
      <c r="U78" s="112"/>
      <c r="V78" s="112">
        <v>6</v>
      </c>
      <c r="W78" s="112">
        <v>4</v>
      </c>
      <c r="X78" s="112">
        <v>5</v>
      </c>
      <c r="Y78" s="112">
        <v>6</v>
      </c>
      <c r="Z78" s="112">
        <v>5</v>
      </c>
    </row>
    <row r="79" spans="1:26" x14ac:dyDescent="0.25">
      <c r="S79" s="115" t="s">
        <v>52</v>
      </c>
      <c r="T79" s="115"/>
      <c r="U79" s="112"/>
      <c r="V79" s="112">
        <v>7</v>
      </c>
      <c r="W79" s="112">
        <v>10</v>
      </c>
      <c r="X79" s="112">
        <v>8</v>
      </c>
      <c r="Y79" s="112">
        <v>6</v>
      </c>
      <c r="Z79" s="112">
        <v>6</v>
      </c>
    </row>
    <row r="80" spans="1:26" x14ac:dyDescent="0.25">
      <c r="S80" s="118" t="s">
        <v>53</v>
      </c>
      <c r="T80" s="118"/>
      <c r="U80" s="112"/>
      <c r="V80" s="112">
        <v>5517</v>
      </c>
      <c r="W80" s="112">
        <v>5816</v>
      </c>
      <c r="X80" s="112">
        <v>5985</v>
      </c>
      <c r="Y80" s="112">
        <v>6287</v>
      </c>
      <c r="Z80" s="112">
        <v>7072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Sorell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479</v>
      </c>
      <c r="W83" s="112">
        <v>477</v>
      </c>
      <c r="X83" s="112">
        <v>516</v>
      </c>
      <c r="Y83" s="112">
        <v>543</v>
      </c>
      <c r="Z83" s="112">
        <v>565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353</v>
      </c>
      <c r="W84" s="112">
        <v>384</v>
      </c>
      <c r="X84" s="112">
        <v>402</v>
      </c>
      <c r="Y84" s="112">
        <v>419</v>
      </c>
      <c r="Z84" s="112">
        <v>472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928</v>
      </c>
      <c r="W85" s="112">
        <v>1007</v>
      </c>
      <c r="X85" s="112">
        <v>1043</v>
      </c>
      <c r="Y85" s="112">
        <v>1067</v>
      </c>
      <c r="Z85" s="112">
        <v>1091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13,932</v>
      </c>
      <c r="D86" s="94">
        <f t="shared" ref="D86:D91" si="4">AD4</f>
        <v>9.2448835568101684E-2</v>
      </c>
      <c r="E86" s="95">
        <f t="shared" ref="E86:E91" si="5">AD4</f>
        <v>9.2448835568101684E-2</v>
      </c>
      <c r="F86" s="94">
        <f t="shared" ref="F86:F91" si="6">AF4</f>
        <v>0.24182190926107494</v>
      </c>
      <c r="G86" s="95">
        <f t="shared" ref="G86:G91" si="7">AF4</f>
        <v>0.24182190926107494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266</v>
      </c>
      <c r="W86" s="112">
        <v>271</v>
      </c>
      <c r="X86" s="112">
        <v>278</v>
      </c>
      <c r="Y86" s="112">
        <v>320</v>
      </c>
      <c r="Z86" s="112">
        <v>307</v>
      </c>
    </row>
    <row r="87" spans="1:30" ht="15" customHeight="1" x14ac:dyDescent="0.25">
      <c r="A87" s="96" t="s">
        <v>4</v>
      </c>
      <c r="B87" s="49"/>
      <c r="C87" s="97" t="str">
        <f t="shared" si="3"/>
        <v>6,844</v>
      </c>
      <c r="D87" s="94">
        <f t="shared" si="4"/>
        <v>6.1414392059553347E-2</v>
      </c>
      <c r="E87" s="95">
        <f t="shared" si="5"/>
        <v>6.1414392059553347E-2</v>
      </c>
      <c r="F87" s="94">
        <f t="shared" si="6"/>
        <v>0.2009124407790841</v>
      </c>
      <c r="G87" s="95">
        <f t="shared" si="7"/>
        <v>0.2009124407790841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224</v>
      </c>
      <c r="W87" s="112">
        <v>223</v>
      </c>
      <c r="X87" s="112">
        <v>212</v>
      </c>
      <c r="Y87" s="112">
        <v>224</v>
      </c>
      <c r="Z87" s="112">
        <v>238</v>
      </c>
    </row>
    <row r="88" spans="1:30" ht="15" customHeight="1" x14ac:dyDescent="0.25">
      <c r="A88" s="96" t="s">
        <v>5</v>
      </c>
      <c r="B88" s="49"/>
      <c r="C88" s="97" t="str">
        <f t="shared" si="3"/>
        <v>7,074</v>
      </c>
      <c r="D88" s="94">
        <f t="shared" si="4"/>
        <v>0.12517894067122626</v>
      </c>
      <c r="E88" s="95">
        <f t="shared" si="5"/>
        <v>0.12517894067122626</v>
      </c>
      <c r="F88" s="94">
        <f t="shared" si="6"/>
        <v>0.28175394093132811</v>
      </c>
      <c r="G88" s="95">
        <f t="shared" si="7"/>
        <v>0.28175394093132811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215</v>
      </c>
      <c r="W88" s="112">
        <v>235</v>
      </c>
      <c r="X88" s="112">
        <v>230</v>
      </c>
      <c r="Y88" s="112">
        <v>228</v>
      </c>
      <c r="Z88" s="112">
        <v>224</v>
      </c>
    </row>
    <row r="89" spans="1:30" ht="15" customHeight="1" x14ac:dyDescent="0.25">
      <c r="A89" s="49" t="s">
        <v>6</v>
      </c>
      <c r="B89" s="49"/>
      <c r="C89" s="97" t="str">
        <f t="shared" si="3"/>
        <v>9,538</v>
      </c>
      <c r="D89" s="94">
        <f t="shared" si="4"/>
        <v>3.78672470076169E-2</v>
      </c>
      <c r="E89" s="95">
        <f t="shared" si="5"/>
        <v>3.78672470076169E-2</v>
      </c>
      <c r="F89" s="94">
        <f t="shared" si="6"/>
        <v>0.16232025347306855</v>
      </c>
      <c r="G89" s="95">
        <f t="shared" si="7"/>
        <v>0.16232025347306855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403</v>
      </c>
      <c r="W89" s="112">
        <v>408</v>
      </c>
      <c r="X89" s="112">
        <v>398</v>
      </c>
      <c r="Y89" s="112">
        <v>429</v>
      </c>
      <c r="Z89" s="112">
        <v>422</v>
      </c>
    </row>
    <row r="90" spans="1:30" ht="15" customHeight="1" x14ac:dyDescent="0.25">
      <c r="A90" s="49" t="s">
        <v>96</v>
      </c>
      <c r="B90" s="49"/>
      <c r="C90" s="97" t="str">
        <f t="shared" si="3"/>
        <v>$45,736</v>
      </c>
      <c r="D90" s="94">
        <f t="shared" si="4"/>
        <v>9.0873127328945369E-3</v>
      </c>
      <c r="E90" s="95">
        <f t="shared" si="5"/>
        <v>9.0873127328945369E-3</v>
      </c>
      <c r="F90" s="94">
        <f t="shared" si="6"/>
        <v>9.0975925560164095E-2</v>
      </c>
      <c r="G90" s="95">
        <f t="shared" si="7"/>
        <v>9.0975925560164095E-2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500</v>
      </c>
      <c r="W90" s="112">
        <v>545</v>
      </c>
      <c r="X90" s="112">
        <v>592</v>
      </c>
      <c r="Y90" s="112">
        <v>588</v>
      </c>
      <c r="Z90" s="112">
        <v>617</v>
      </c>
    </row>
    <row r="91" spans="1:30" ht="15" customHeight="1" x14ac:dyDescent="0.25">
      <c r="A91" s="49" t="s">
        <v>7</v>
      </c>
      <c r="B91" s="49"/>
      <c r="C91" s="97" t="str">
        <f t="shared" si="3"/>
        <v>$540.7 mil</v>
      </c>
      <c r="D91" s="94">
        <f t="shared" si="4"/>
        <v>9.6144111734286497E-2</v>
      </c>
      <c r="E91" s="95">
        <f t="shared" si="5"/>
        <v>9.6144111734286497E-2</v>
      </c>
      <c r="F91" s="94">
        <f t="shared" si="6"/>
        <v>0.33681577546071062</v>
      </c>
      <c r="G91" s="95">
        <f t="shared" si="7"/>
        <v>0.33681577546071062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4204</v>
      </c>
      <c r="W91" s="112">
        <v>4361</v>
      </c>
      <c r="X91" s="112">
        <v>4560</v>
      </c>
      <c r="Y91" s="112">
        <v>4694</v>
      </c>
      <c r="Z91" s="112">
        <v>4824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336</v>
      </c>
      <c r="W93" s="112">
        <v>359</v>
      </c>
      <c r="X93" s="112">
        <v>385</v>
      </c>
      <c r="Y93" s="112">
        <v>375</v>
      </c>
      <c r="Z93" s="112">
        <v>394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619</v>
      </c>
      <c r="W94" s="112">
        <v>648</v>
      </c>
      <c r="X94" s="112">
        <v>707</v>
      </c>
      <c r="Y94" s="112">
        <v>727</v>
      </c>
      <c r="Z94" s="112">
        <v>833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157</v>
      </c>
      <c r="W95" s="112">
        <v>169</v>
      </c>
      <c r="X95" s="112">
        <v>176</v>
      </c>
      <c r="Y95" s="112">
        <v>191</v>
      </c>
      <c r="Z95" s="112">
        <v>192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737</v>
      </c>
      <c r="W96" s="112">
        <v>794</v>
      </c>
      <c r="X96" s="112">
        <v>847</v>
      </c>
      <c r="Y96" s="112">
        <v>825</v>
      </c>
      <c r="Z96" s="112">
        <v>865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767</v>
      </c>
      <c r="W97" s="112">
        <v>814</v>
      </c>
      <c r="X97" s="112">
        <v>833</v>
      </c>
      <c r="Y97" s="112">
        <v>878</v>
      </c>
      <c r="Z97" s="112">
        <v>921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462</v>
      </c>
      <c r="W98" s="112">
        <v>496</v>
      </c>
      <c r="X98" s="112">
        <v>488</v>
      </c>
      <c r="Y98" s="112">
        <v>502</v>
      </c>
      <c r="Z98" s="112">
        <v>491</v>
      </c>
    </row>
    <row r="99" spans="1:32" ht="15" customHeight="1" x14ac:dyDescent="0.25">
      <c r="S99" s="115" t="s">
        <v>143</v>
      </c>
      <c r="T99" s="115"/>
      <c r="U99" s="112"/>
      <c r="V99" s="112">
        <v>39</v>
      </c>
      <c r="W99" s="112">
        <v>37</v>
      </c>
      <c r="X99" s="112">
        <v>38</v>
      </c>
      <c r="Y99" s="112">
        <v>38</v>
      </c>
      <c r="Z99" s="112">
        <v>38</v>
      </c>
    </row>
    <row r="100" spans="1:32" ht="15" customHeight="1" x14ac:dyDescent="0.25">
      <c r="S100" s="115" t="s">
        <v>58</v>
      </c>
      <c r="T100" s="115"/>
      <c r="U100" s="112"/>
      <c r="V100" s="112">
        <v>294</v>
      </c>
      <c r="W100" s="112">
        <v>277</v>
      </c>
      <c r="X100" s="112">
        <v>296</v>
      </c>
      <c r="Y100" s="112">
        <v>319</v>
      </c>
      <c r="Z100" s="112">
        <v>331</v>
      </c>
    </row>
    <row r="101" spans="1:32" x14ac:dyDescent="0.25">
      <c r="A101" s="18"/>
      <c r="S101" s="118" t="s">
        <v>53</v>
      </c>
      <c r="T101" s="118"/>
      <c r="U101" s="112"/>
      <c r="V101" s="112">
        <v>4005</v>
      </c>
      <c r="W101" s="112">
        <v>4173</v>
      </c>
      <c r="X101" s="112">
        <v>4356</v>
      </c>
      <c r="Y101" s="112">
        <v>4478</v>
      </c>
      <c r="Z101" s="112">
        <v>4698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8050</v>
      </c>
      <c r="W104" s="112">
        <v>8502</v>
      </c>
      <c r="X104" s="112">
        <v>9173</v>
      </c>
      <c r="Y104" s="112">
        <v>9317</v>
      </c>
      <c r="Z104" s="112">
        <v>10163</v>
      </c>
      <c r="AB104" s="109" t="str">
        <f>TEXT(Z104,"###,###")</f>
        <v>10,163</v>
      </c>
      <c r="AD104" s="130">
        <f>Z104/($Z$4)*100</f>
        <v>72.947171978179725</v>
      </c>
      <c r="AF104" s="109"/>
    </row>
    <row r="105" spans="1:32" x14ac:dyDescent="0.25">
      <c r="S105" s="115" t="s">
        <v>17</v>
      </c>
      <c r="T105" s="115"/>
      <c r="U105" s="112"/>
      <c r="V105" s="112">
        <v>2175</v>
      </c>
      <c r="W105" s="112">
        <v>2366</v>
      </c>
      <c r="X105" s="112">
        <v>2444</v>
      </c>
      <c r="Y105" s="112">
        <v>2510</v>
      </c>
      <c r="Z105" s="112">
        <v>2897</v>
      </c>
      <c r="AB105" s="109" t="str">
        <f>TEXT(Z105,"###,###")</f>
        <v>2,897</v>
      </c>
      <c r="AD105" s="130">
        <f>Z105/($Z$4)*100</f>
        <v>20.793855871375253</v>
      </c>
      <c r="AF105" s="109"/>
    </row>
    <row r="106" spans="1:32" x14ac:dyDescent="0.25">
      <c r="S106" s="118" t="s">
        <v>53</v>
      </c>
      <c r="T106" s="118"/>
      <c r="U106" s="120"/>
      <c r="V106" s="120">
        <v>10225</v>
      </c>
      <c r="W106" s="120">
        <v>10868</v>
      </c>
      <c r="X106" s="120">
        <v>11617</v>
      </c>
      <c r="Y106" s="120">
        <v>11827</v>
      </c>
      <c r="Z106" s="120">
        <v>13060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1745</v>
      </c>
      <c r="W108" s="112">
        <v>1746</v>
      </c>
      <c r="X108" s="112">
        <v>1731</v>
      </c>
      <c r="Y108" s="112">
        <v>1940</v>
      </c>
      <c r="Z108" s="112">
        <v>2078</v>
      </c>
      <c r="AB108" s="109" t="str">
        <f>TEXT(Z108,"###,###")</f>
        <v>2,078</v>
      </c>
      <c r="AD108" s="130">
        <f>Z108/($Z$4)*100</f>
        <v>14.915302899799023</v>
      </c>
      <c r="AF108" s="109"/>
    </row>
    <row r="109" spans="1:32" x14ac:dyDescent="0.25">
      <c r="S109" s="115" t="s">
        <v>20</v>
      </c>
      <c r="T109" s="115"/>
      <c r="U109" s="112"/>
      <c r="V109" s="112">
        <v>1748</v>
      </c>
      <c r="W109" s="112">
        <v>1858</v>
      </c>
      <c r="X109" s="112">
        <v>1934</v>
      </c>
      <c r="Y109" s="112">
        <v>2227</v>
      </c>
      <c r="Z109" s="112">
        <v>2364</v>
      </c>
      <c r="AB109" s="109" t="str">
        <f>TEXT(Z109,"###,###")</f>
        <v>2,364</v>
      </c>
      <c r="AD109" s="130">
        <f>Z109/($Z$4)*100</f>
        <v>16.968130921619291</v>
      </c>
      <c r="AF109" s="109"/>
    </row>
    <row r="110" spans="1:32" x14ac:dyDescent="0.25">
      <c r="S110" s="115" t="s">
        <v>21</v>
      </c>
      <c r="T110" s="115"/>
      <c r="U110" s="112"/>
      <c r="V110" s="112">
        <v>2359</v>
      </c>
      <c r="W110" s="112">
        <v>2654</v>
      </c>
      <c r="X110" s="112">
        <v>2684</v>
      </c>
      <c r="Y110" s="112">
        <v>2792</v>
      </c>
      <c r="Z110" s="112">
        <v>3006</v>
      </c>
      <c r="AB110" s="109" t="str">
        <f>TEXT(Z110,"###,###")</f>
        <v>3,006</v>
      </c>
      <c r="AD110" s="130">
        <f>Z110/($Z$4)*100</f>
        <v>21.576227390180879</v>
      </c>
      <c r="AF110" s="109"/>
    </row>
    <row r="111" spans="1:32" x14ac:dyDescent="0.25">
      <c r="S111" s="115" t="s">
        <v>22</v>
      </c>
      <c r="T111" s="115"/>
      <c r="U111" s="112"/>
      <c r="V111" s="112">
        <v>4277</v>
      </c>
      <c r="W111" s="112">
        <v>4577</v>
      </c>
      <c r="X111" s="112">
        <v>4676</v>
      </c>
      <c r="Y111" s="112">
        <v>4868</v>
      </c>
      <c r="Z111" s="112">
        <v>5604</v>
      </c>
      <c r="AB111" s="109" t="str">
        <f>TEXT(Z111,"###,###")</f>
        <v>5,604</v>
      </c>
      <c r="AD111" s="130">
        <f>Z111/($Z$4)*100</f>
        <v>40.223944875107662</v>
      </c>
      <c r="AF111" s="109"/>
    </row>
    <row r="112" spans="1:32" x14ac:dyDescent="0.25">
      <c r="S112" s="118" t="s">
        <v>53</v>
      </c>
      <c r="T112" s="118"/>
      <c r="U112" s="112"/>
      <c r="V112" s="112">
        <v>11219</v>
      </c>
      <c r="W112" s="112">
        <v>11774</v>
      </c>
      <c r="X112" s="112">
        <v>12002</v>
      </c>
      <c r="Y112" s="112">
        <v>12753</v>
      </c>
      <c r="Z112" s="112">
        <v>13932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42.3</v>
      </c>
      <c r="W118" s="131">
        <v>42.31</v>
      </c>
      <c r="X118" s="131">
        <v>42.27</v>
      </c>
      <c r="Y118" s="131">
        <v>42.18</v>
      </c>
      <c r="Z118" s="131">
        <v>42.07</v>
      </c>
      <c r="AB118" s="109" t="str">
        <f>TEXT(Z118,"##.0")</f>
        <v>42.1</v>
      </c>
    </row>
    <row r="120" spans="19:32" x14ac:dyDescent="0.25">
      <c r="S120" s="101" t="s">
        <v>98</v>
      </c>
      <c r="T120" s="112"/>
      <c r="U120" s="112"/>
      <c r="V120" s="112">
        <v>6777</v>
      </c>
      <c r="W120" s="112">
        <v>7127</v>
      </c>
      <c r="X120" s="112">
        <v>7481</v>
      </c>
      <c r="Y120" s="112">
        <v>7701</v>
      </c>
      <c r="Z120" s="112">
        <v>7960</v>
      </c>
      <c r="AB120" s="109" t="str">
        <f>TEXT(Z120,"###,###")</f>
        <v>7,960</v>
      </c>
    </row>
    <row r="121" spans="19:32" x14ac:dyDescent="0.25">
      <c r="S121" s="101" t="s">
        <v>99</v>
      </c>
      <c r="T121" s="112"/>
      <c r="U121" s="112"/>
      <c r="V121" s="112">
        <v>745</v>
      </c>
      <c r="W121" s="112">
        <v>729</v>
      </c>
      <c r="X121" s="112">
        <v>792</v>
      </c>
      <c r="Y121" s="112">
        <v>802</v>
      </c>
      <c r="Z121" s="112">
        <v>793</v>
      </c>
      <c r="AB121" s="109" t="str">
        <f>TEXT(Z121,"###,###")</f>
        <v>793</v>
      </c>
    </row>
    <row r="122" spans="19:32" x14ac:dyDescent="0.25">
      <c r="S122" s="101" t="s">
        <v>100</v>
      </c>
      <c r="T122" s="112"/>
      <c r="U122" s="112"/>
      <c r="V122" s="112">
        <v>692</v>
      </c>
      <c r="W122" s="112">
        <v>683</v>
      </c>
      <c r="X122" s="112">
        <v>645</v>
      </c>
      <c r="Y122" s="112">
        <v>682</v>
      </c>
      <c r="Z122" s="112">
        <v>782</v>
      </c>
      <c r="AB122" s="109" t="str">
        <f>TEXT(Z122,"###,###")</f>
        <v>782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7469</v>
      </c>
      <c r="W124" s="112">
        <v>7810</v>
      </c>
      <c r="X124" s="112">
        <v>8126</v>
      </c>
      <c r="Y124" s="112">
        <v>8383</v>
      </c>
      <c r="Z124" s="112">
        <v>8742</v>
      </c>
      <c r="AB124" s="109" t="str">
        <f>TEXT(Z124,"###,###")</f>
        <v>8,742</v>
      </c>
      <c r="AD124" s="127">
        <f>Z124/$Z$7*100</f>
        <v>91.654434892010912</v>
      </c>
    </row>
    <row r="125" spans="19:32" x14ac:dyDescent="0.25">
      <c r="S125" s="101" t="s">
        <v>102</v>
      </c>
      <c r="T125" s="112"/>
      <c r="U125" s="112"/>
      <c r="V125" s="112">
        <v>1437</v>
      </c>
      <c r="W125" s="112">
        <v>1412</v>
      </c>
      <c r="X125" s="112">
        <v>1437</v>
      </c>
      <c r="Y125" s="112">
        <v>1484</v>
      </c>
      <c r="Z125" s="112">
        <v>1575</v>
      </c>
      <c r="AB125" s="109" t="str">
        <f>TEXT(Z125,"###,###")</f>
        <v>1,575</v>
      </c>
      <c r="AD125" s="127">
        <f>Z125/$Z$7*100</f>
        <v>16.512895785279934</v>
      </c>
    </row>
    <row r="127" spans="19:32" x14ac:dyDescent="0.25">
      <c r="S127" s="101" t="s">
        <v>103</v>
      </c>
      <c r="T127" s="112"/>
      <c r="U127" s="112"/>
      <c r="V127" s="112">
        <v>4199</v>
      </c>
      <c r="W127" s="112">
        <v>4357</v>
      </c>
      <c r="X127" s="112">
        <v>4557</v>
      </c>
      <c r="Y127" s="112">
        <v>4691</v>
      </c>
      <c r="Z127" s="112">
        <v>4825</v>
      </c>
      <c r="AB127" s="109" t="str">
        <f>TEXT(Z127,"###,###")</f>
        <v>4,825</v>
      </c>
      <c r="AD127" s="127">
        <f>Z127/$Z$7*100</f>
        <v>50.587125183476623</v>
      </c>
    </row>
    <row r="128" spans="19:32" x14ac:dyDescent="0.25">
      <c r="S128" s="101" t="s">
        <v>104</v>
      </c>
      <c r="T128" s="112"/>
      <c r="U128" s="112"/>
      <c r="V128" s="112">
        <v>4008</v>
      </c>
      <c r="W128" s="112">
        <v>4173</v>
      </c>
      <c r="X128" s="112">
        <v>4354</v>
      </c>
      <c r="Y128" s="112">
        <v>4478</v>
      </c>
      <c r="Z128" s="112">
        <v>4698</v>
      </c>
      <c r="AB128" s="109" t="str">
        <f>TEXT(Z128,"###,###")</f>
        <v>4,698</v>
      </c>
      <c r="AD128" s="127">
        <f>Z128/$Z$7*100</f>
        <v>49.255609142377857</v>
      </c>
    </row>
    <row r="130" spans="19:20" x14ac:dyDescent="0.25">
      <c r="S130" s="101" t="s">
        <v>180</v>
      </c>
      <c r="T130" s="127">
        <v>83.455651079890956</v>
      </c>
    </row>
    <row r="131" spans="19:20" x14ac:dyDescent="0.25">
      <c r="S131" s="101" t="s">
        <v>181</v>
      </c>
      <c r="T131" s="127">
        <v>8.3141119731599922</v>
      </c>
    </row>
    <row r="132" spans="19:20" x14ac:dyDescent="0.25">
      <c r="S132" s="101" t="s">
        <v>182</v>
      </c>
      <c r="T132" s="127">
        <v>8.1987838121199417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9B39B74-A32E-49D1-AC90-8C17A6BEFA0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B02911FD-1B14-4D58-8708-04CE0E14F7C9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CF6B0A7B-7A6C-482B-BDB6-F3AA7946577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9DA90369-5B6A-470C-A63A-2F12260C384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CE9D-5B26-40E9-8280-990EC76B5864}">
  <sheetPr codeName="Sheet89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131</v>
      </c>
      <c r="T1" s="99"/>
      <c r="U1" s="99"/>
      <c r="V1" s="99"/>
      <c r="W1" s="99"/>
      <c r="X1" s="99"/>
      <c r="Y1" s="100" t="s">
        <v>170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131</v>
      </c>
      <c r="Y3" s="105" t="s">
        <v>170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12.25 Southern Midlands,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4936</v>
      </c>
      <c r="W4" s="108">
        <v>4979</v>
      </c>
      <c r="X4" s="108">
        <v>5014</v>
      </c>
      <c r="Y4" s="108">
        <v>5374</v>
      </c>
      <c r="Z4" s="108">
        <v>5770</v>
      </c>
      <c r="AB4" s="109" t="str">
        <f>TEXT(Z4,"###,###")</f>
        <v>5,770</v>
      </c>
      <c r="AD4" s="110">
        <f>Z4/Y4-1</f>
        <v>7.3688128023818411E-2</v>
      </c>
      <c r="AF4" s="110">
        <f>Z4/V4-1</f>
        <v>0.16896272285251213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2712</v>
      </c>
      <c r="W5" s="108">
        <v>2738</v>
      </c>
      <c r="X5" s="108">
        <v>2770</v>
      </c>
      <c r="Y5" s="108">
        <v>2937</v>
      </c>
      <c r="Z5" s="108">
        <v>3040</v>
      </c>
      <c r="AB5" s="109" t="str">
        <f>TEXT(Z5,"###,###")</f>
        <v>3,040</v>
      </c>
      <c r="AD5" s="110">
        <f t="shared" ref="AD5:AD9" si="0">Z5/Y5-1</f>
        <v>3.5069799114742839E-2</v>
      </c>
      <c r="AF5" s="110">
        <f t="shared" ref="AF5:AF9" si="1">Z5/V5-1</f>
        <v>0.12094395280235992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2225</v>
      </c>
      <c r="W6" s="108">
        <v>2247</v>
      </c>
      <c r="X6" s="108">
        <v>2240</v>
      </c>
      <c r="Y6" s="108">
        <v>2429</v>
      </c>
      <c r="Z6" s="108">
        <v>2729</v>
      </c>
      <c r="AB6" s="109" t="str">
        <f>TEXT(Z6,"###,###")</f>
        <v>2,729</v>
      </c>
      <c r="AD6" s="110">
        <f t="shared" si="0"/>
        <v>0.12350761630300533</v>
      </c>
      <c r="AF6" s="110">
        <f t="shared" si="1"/>
        <v>0.22651685393258436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3279</v>
      </c>
      <c r="W7" s="108">
        <v>3379</v>
      </c>
      <c r="X7" s="108">
        <v>3501</v>
      </c>
      <c r="Y7" s="108">
        <v>3576</v>
      </c>
      <c r="Z7" s="108">
        <v>3706</v>
      </c>
      <c r="AB7" s="109" t="str">
        <f>TEXT(Z7,"###,###")</f>
        <v>3,706</v>
      </c>
      <c r="AD7" s="110">
        <f t="shared" si="0"/>
        <v>3.6353467561521358E-2</v>
      </c>
      <c r="AF7" s="110">
        <f t="shared" si="1"/>
        <v>0.13022262885025926</v>
      </c>
    </row>
    <row r="8" spans="1:32" ht="17.25" customHeight="1" x14ac:dyDescent="0.25">
      <c r="A8" s="62" t="s">
        <v>12</v>
      </c>
      <c r="B8" s="63"/>
      <c r="C8" s="29"/>
      <c r="D8" s="64" t="str">
        <f>AB4</f>
        <v>5,770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3,706</v>
      </c>
      <c r="P8" s="65"/>
      <c r="S8" s="107" t="s">
        <v>83</v>
      </c>
      <c r="T8" s="108"/>
      <c r="U8" s="108"/>
      <c r="V8" s="108">
        <v>34887</v>
      </c>
      <c r="W8" s="108">
        <v>37488.949999999997</v>
      </c>
      <c r="X8" s="108">
        <v>39690.370000000003</v>
      </c>
      <c r="Y8" s="108">
        <v>39420</v>
      </c>
      <c r="Z8" s="108">
        <v>40294.5</v>
      </c>
      <c r="AB8" s="109" t="str">
        <f>TEXT(Z8,"$###,###")</f>
        <v>$40,295</v>
      </c>
      <c r="AD8" s="110">
        <f t="shared" si="0"/>
        <v>2.2184170471841735E-2</v>
      </c>
      <c r="AF8" s="110">
        <f t="shared" si="1"/>
        <v>0.15500042995958374</v>
      </c>
    </row>
    <row r="9" spans="1:32" x14ac:dyDescent="0.25">
      <c r="A9" s="30" t="s">
        <v>14</v>
      </c>
      <c r="B9" s="69"/>
      <c r="C9" s="70"/>
      <c r="D9" s="71">
        <f>AD104</f>
        <v>71.195840554592721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53.318942255801403</v>
      </c>
      <c r="P9" s="72" t="s">
        <v>84</v>
      </c>
      <c r="S9" s="107" t="s">
        <v>7</v>
      </c>
      <c r="T9" s="108"/>
      <c r="U9" s="108"/>
      <c r="V9" s="108">
        <v>157605850</v>
      </c>
      <c r="W9" s="108">
        <v>168623412</v>
      </c>
      <c r="X9" s="108">
        <v>170038640</v>
      </c>
      <c r="Y9" s="108">
        <v>179762930</v>
      </c>
      <c r="Z9" s="108">
        <v>198241582</v>
      </c>
      <c r="AB9" s="109" t="str">
        <f>TEXT(Z9/1000000,"$#,###.0")&amp;" mil"</f>
        <v>$198.2 mil</v>
      </c>
      <c r="AD9" s="110">
        <f t="shared" si="0"/>
        <v>0.10279456392928177</v>
      </c>
      <c r="AF9" s="110">
        <f t="shared" si="1"/>
        <v>0.25783136856912359</v>
      </c>
    </row>
    <row r="10" spans="1:32" x14ac:dyDescent="0.25">
      <c r="A10" s="30" t="s">
        <v>17</v>
      </c>
      <c r="B10" s="69"/>
      <c r="C10" s="70"/>
      <c r="D10" s="71">
        <f>AD105</f>
        <v>15.112651646447139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46.492174851592011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79.600647598488933</v>
      </c>
      <c r="P11" s="72" t="s">
        <v>84</v>
      </c>
      <c r="S11" s="107" t="s">
        <v>29</v>
      </c>
      <c r="T11" s="112"/>
      <c r="U11" s="112"/>
      <c r="V11" s="112">
        <v>4157</v>
      </c>
      <c r="W11" s="112">
        <v>4252</v>
      </c>
      <c r="X11" s="112">
        <v>4251</v>
      </c>
      <c r="Y11" s="112">
        <v>4610</v>
      </c>
      <c r="Z11" s="112">
        <v>5015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10.52347544522396</v>
      </c>
      <c r="P12" s="72" t="s">
        <v>84</v>
      </c>
      <c r="S12" s="107" t="s">
        <v>30</v>
      </c>
      <c r="T12" s="112"/>
      <c r="U12" s="112"/>
      <c r="V12" s="112">
        <v>787</v>
      </c>
      <c r="W12" s="112">
        <v>729</v>
      </c>
      <c r="X12" s="112">
        <v>756</v>
      </c>
      <c r="Y12" s="112">
        <v>764</v>
      </c>
      <c r="Z12" s="112">
        <v>755</v>
      </c>
    </row>
    <row r="13" spans="1:32" ht="15" customHeight="1" x14ac:dyDescent="0.25">
      <c r="A13" s="30" t="s">
        <v>19</v>
      </c>
      <c r="B13" s="70"/>
      <c r="C13" s="70"/>
      <c r="D13" s="71">
        <f>AD108</f>
        <v>14.818024263431543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9.9298434970318397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18.596187175043326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42.8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21.871750433275565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18.704453441295545</v>
      </c>
      <c r="P15" s="72" t="s">
        <v>84</v>
      </c>
      <c r="S15" s="115" t="s">
        <v>60</v>
      </c>
      <c r="T15" s="115"/>
      <c r="U15" s="116"/>
      <c r="V15" s="116">
        <v>754</v>
      </c>
      <c r="W15" s="116">
        <v>799</v>
      </c>
      <c r="X15" s="116">
        <v>784</v>
      </c>
      <c r="Y15" s="112">
        <v>890</v>
      </c>
      <c r="Z15" s="112">
        <v>928</v>
      </c>
      <c r="AB15" s="117">
        <f t="shared" ref="AB15:AB34" si="2">IF(Z15="np",0,Z15/$Z$34)</f>
        <v>0.16074831110341245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30.849220103986134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81.295546558704459</v>
      </c>
      <c r="P16" s="37" t="s">
        <v>84</v>
      </c>
      <c r="S16" s="115" t="s">
        <v>61</v>
      </c>
      <c r="T16" s="115"/>
      <c r="U16" s="116"/>
      <c r="V16" s="116">
        <v>8</v>
      </c>
      <c r="W16" s="116">
        <v>19</v>
      </c>
      <c r="X16" s="116">
        <v>23</v>
      </c>
      <c r="Y16" s="112">
        <v>25</v>
      </c>
      <c r="Z16" s="112">
        <v>20</v>
      </c>
      <c r="AB16" s="117">
        <f t="shared" si="2"/>
        <v>3.4644032565390613E-3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322</v>
      </c>
      <c r="W17" s="116">
        <v>321</v>
      </c>
      <c r="X17" s="116">
        <v>344</v>
      </c>
      <c r="Y17" s="112">
        <v>358</v>
      </c>
      <c r="Z17" s="112">
        <v>373</v>
      </c>
      <c r="AB17" s="117">
        <f t="shared" si="2"/>
        <v>6.4611120734453492E-2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47</v>
      </c>
      <c r="W18" s="116">
        <v>61</v>
      </c>
      <c r="X18" s="116">
        <v>48</v>
      </c>
      <c r="Y18" s="112">
        <v>60</v>
      </c>
      <c r="Z18" s="112">
        <v>71</v>
      </c>
      <c r="AB18" s="117">
        <f t="shared" si="2"/>
        <v>1.2298631560713667E-2</v>
      </c>
    </row>
    <row r="19" spans="1:28" x14ac:dyDescent="0.25">
      <c r="A19" s="61" t="str">
        <f>$S$1&amp;" ("&amp;$V$2&amp;" to "&amp;$Z$2&amp;")"</f>
        <v>Southern Midlands (2017-18 to 2021-22)</v>
      </c>
      <c r="B19" s="61"/>
      <c r="C19" s="61"/>
      <c r="D19" s="61"/>
      <c r="E19" s="61"/>
      <c r="F19" s="61"/>
      <c r="G19" s="61" t="str">
        <f>$S$1&amp;" ("&amp;$V$2&amp;" to "&amp;$Z$2&amp;")"</f>
        <v>Southern Midlands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367</v>
      </c>
      <c r="W19" s="116">
        <v>424</v>
      </c>
      <c r="X19" s="116">
        <v>419</v>
      </c>
      <c r="Y19" s="112">
        <v>454</v>
      </c>
      <c r="Z19" s="112">
        <v>510</v>
      </c>
      <c r="AB19" s="117">
        <f t="shared" si="2"/>
        <v>8.8342283041746059E-2</v>
      </c>
    </row>
    <row r="20" spans="1:28" x14ac:dyDescent="0.25">
      <c r="S20" s="115" t="s">
        <v>65</v>
      </c>
      <c r="T20" s="115"/>
      <c r="U20" s="116"/>
      <c r="V20" s="116">
        <v>187</v>
      </c>
      <c r="W20" s="116">
        <v>190</v>
      </c>
      <c r="X20" s="116">
        <v>180</v>
      </c>
      <c r="Y20" s="112">
        <v>236</v>
      </c>
      <c r="Z20" s="112">
        <v>231</v>
      </c>
      <c r="AB20" s="117">
        <f t="shared" si="2"/>
        <v>4.0013857613026158E-2</v>
      </c>
    </row>
    <row r="21" spans="1:28" x14ac:dyDescent="0.25">
      <c r="S21" s="115" t="s">
        <v>66</v>
      </c>
      <c r="T21" s="115"/>
      <c r="U21" s="116"/>
      <c r="V21" s="116">
        <v>353</v>
      </c>
      <c r="W21" s="116">
        <v>381</v>
      </c>
      <c r="X21" s="116">
        <v>374</v>
      </c>
      <c r="Y21" s="112">
        <v>377</v>
      </c>
      <c r="Z21" s="112">
        <v>403</v>
      </c>
      <c r="AB21" s="117">
        <f t="shared" si="2"/>
        <v>6.9807725619262087E-2</v>
      </c>
    </row>
    <row r="22" spans="1:28" x14ac:dyDescent="0.25">
      <c r="S22" s="115" t="s">
        <v>67</v>
      </c>
      <c r="T22" s="115"/>
      <c r="U22" s="116"/>
      <c r="V22" s="116">
        <v>231</v>
      </c>
      <c r="W22" s="116">
        <v>225</v>
      </c>
      <c r="X22" s="116">
        <v>207</v>
      </c>
      <c r="Y22" s="112">
        <v>227</v>
      </c>
      <c r="Z22" s="112">
        <v>282</v>
      </c>
      <c r="AB22" s="117">
        <f t="shared" si="2"/>
        <v>4.8848085917200759E-2</v>
      </c>
    </row>
    <row r="23" spans="1:28" x14ac:dyDescent="0.25">
      <c r="S23" s="115" t="s">
        <v>68</v>
      </c>
      <c r="T23" s="115"/>
      <c r="U23" s="116"/>
      <c r="V23" s="116">
        <v>183</v>
      </c>
      <c r="W23" s="116">
        <v>183</v>
      </c>
      <c r="X23" s="116">
        <v>183</v>
      </c>
      <c r="Y23" s="112">
        <v>187</v>
      </c>
      <c r="Z23" s="112">
        <v>219</v>
      </c>
      <c r="AB23" s="117">
        <f t="shared" si="2"/>
        <v>3.7935215659102718E-2</v>
      </c>
    </row>
    <row r="24" spans="1:28" x14ac:dyDescent="0.25">
      <c r="S24" s="115" t="s">
        <v>69</v>
      </c>
      <c r="T24" s="115"/>
      <c r="U24" s="116"/>
      <c r="V24" s="116">
        <v>23</v>
      </c>
      <c r="W24" s="116">
        <v>21</v>
      </c>
      <c r="X24" s="116">
        <v>21</v>
      </c>
      <c r="Y24" s="112">
        <v>17</v>
      </c>
      <c r="Z24" s="112">
        <v>26</v>
      </c>
      <c r="AB24" s="117">
        <f t="shared" si="2"/>
        <v>4.5037242335007792E-3</v>
      </c>
    </row>
    <row r="25" spans="1:28" x14ac:dyDescent="0.25">
      <c r="S25" s="115" t="s">
        <v>70</v>
      </c>
      <c r="T25" s="115"/>
      <c r="U25" s="116"/>
      <c r="V25" s="116">
        <v>110</v>
      </c>
      <c r="W25" s="116">
        <v>96</v>
      </c>
      <c r="X25" s="116">
        <v>119</v>
      </c>
      <c r="Y25" s="112">
        <v>124</v>
      </c>
      <c r="Z25" s="112">
        <v>125</v>
      </c>
      <c r="AB25" s="117">
        <f t="shared" si="2"/>
        <v>2.1652520353369131E-2</v>
      </c>
    </row>
    <row r="26" spans="1:28" x14ac:dyDescent="0.25">
      <c r="S26" s="115" t="s">
        <v>71</v>
      </c>
      <c r="T26" s="115"/>
      <c r="U26" s="116"/>
      <c r="V26" s="116">
        <v>90</v>
      </c>
      <c r="W26" s="116">
        <v>111</v>
      </c>
      <c r="X26" s="116">
        <v>114</v>
      </c>
      <c r="Y26" s="112">
        <v>99</v>
      </c>
      <c r="Z26" s="112">
        <v>103</v>
      </c>
      <c r="AB26" s="117">
        <f t="shared" si="2"/>
        <v>1.7841676771176165E-2</v>
      </c>
    </row>
    <row r="27" spans="1:28" x14ac:dyDescent="0.25">
      <c r="S27" s="115" t="s">
        <v>72</v>
      </c>
      <c r="T27" s="115"/>
      <c r="U27" s="116"/>
      <c r="V27" s="116">
        <v>128</v>
      </c>
      <c r="W27" s="116">
        <v>132</v>
      </c>
      <c r="X27" s="116">
        <v>137</v>
      </c>
      <c r="Y27" s="112">
        <v>168</v>
      </c>
      <c r="Z27" s="112">
        <v>203</v>
      </c>
      <c r="AB27" s="117">
        <f t="shared" si="2"/>
        <v>3.5163693053871473E-2</v>
      </c>
    </row>
    <row r="28" spans="1:28" x14ac:dyDescent="0.25">
      <c r="S28" s="115" t="s">
        <v>73</v>
      </c>
      <c r="T28" s="115"/>
      <c r="U28" s="116"/>
      <c r="V28" s="116">
        <v>291</v>
      </c>
      <c r="W28" s="116">
        <v>263</v>
      </c>
      <c r="X28" s="116">
        <v>256</v>
      </c>
      <c r="Y28" s="112">
        <v>276</v>
      </c>
      <c r="Z28" s="112">
        <v>309</v>
      </c>
      <c r="AB28" s="117">
        <f t="shared" si="2"/>
        <v>5.3525030313528496E-2</v>
      </c>
    </row>
    <row r="29" spans="1:28" x14ac:dyDescent="0.25">
      <c r="S29" s="115" t="s">
        <v>74</v>
      </c>
      <c r="T29" s="115"/>
      <c r="U29" s="116"/>
      <c r="V29" s="116">
        <v>294</v>
      </c>
      <c r="W29" s="116">
        <v>287</v>
      </c>
      <c r="X29" s="116">
        <v>247</v>
      </c>
      <c r="Y29" s="112">
        <v>286</v>
      </c>
      <c r="Z29" s="112">
        <v>341</v>
      </c>
      <c r="AB29" s="117">
        <f t="shared" si="2"/>
        <v>5.9068075523990994E-2</v>
      </c>
    </row>
    <row r="30" spans="1:28" x14ac:dyDescent="0.25">
      <c r="S30" s="115" t="s">
        <v>75</v>
      </c>
      <c r="T30" s="115"/>
      <c r="U30" s="116"/>
      <c r="V30" s="116">
        <v>263</v>
      </c>
      <c r="W30" s="116">
        <v>287</v>
      </c>
      <c r="X30" s="116">
        <v>302</v>
      </c>
      <c r="Y30" s="112">
        <v>303</v>
      </c>
      <c r="Z30" s="112">
        <v>312</v>
      </c>
      <c r="AB30" s="117">
        <f t="shared" si="2"/>
        <v>5.4044690802009354E-2</v>
      </c>
    </row>
    <row r="31" spans="1:28" x14ac:dyDescent="0.25">
      <c r="S31" s="115" t="s">
        <v>76</v>
      </c>
      <c r="T31" s="115"/>
      <c r="U31" s="116"/>
      <c r="V31" s="116">
        <v>473</v>
      </c>
      <c r="W31" s="116">
        <v>466</v>
      </c>
      <c r="X31" s="116">
        <v>506</v>
      </c>
      <c r="Y31" s="112">
        <v>548</v>
      </c>
      <c r="Z31" s="112">
        <v>598</v>
      </c>
      <c r="AB31" s="117">
        <f t="shared" si="2"/>
        <v>0.10358565737051793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65</v>
      </c>
      <c r="W32" s="116">
        <v>68</v>
      </c>
      <c r="X32" s="116">
        <v>84</v>
      </c>
      <c r="Y32" s="112">
        <v>97</v>
      </c>
      <c r="Z32" s="112">
        <v>109</v>
      </c>
      <c r="AB32" s="117">
        <f t="shared" si="2"/>
        <v>1.8880997748137882E-2</v>
      </c>
    </row>
    <row r="33" spans="19:32" x14ac:dyDescent="0.25">
      <c r="S33" s="115" t="s">
        <v>78</v>
      </c>
      <c r="T33" s="115"/>
      <c r="U33" s="116"/>
      <c r="V33" s="116">
        <v>169</v>
      </c>
      <c r="W33" s="116">
        <v>176</v>
      </c>
      <c r="X33" s="116">
        <v>196</v>
      </c>
      <c r="Y33" s="112">
        <v>197</v>
      </c>
      <c r="Z33" s="112">
        <v>206</v>
      </c>
      <c r="AB33" s="117">
        <f t="shared" si="2"/>
        <v>3.5683353542352331E-2</v>
      </c>
    </row>
    <row r="34" spans="19:32" x14ac:dyDescent="0.25">
      <c r="S34" s="118" t="s">
        <v>53</v>
      </c>
      <c r="T34" s="118"/>
      <c r="U34" s="119"/>
      <c r="V34" s="119">
        <v>4936</v>
      </c>
      <c r="W34" s="119">
        <v>4984</v>
      </c>
      <c r="X34" s="119">
        <v>5014</v>
      </c>
      <c r="Y34" s="120">
        <v>5374</v>
      </c>
      <c r="Z34" s="120">
        <v>5773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2741</v>
      </c>
      <c r="W37" s="112">
        <v>2831</v>
      </c>
      <c r="X37" s="112">
        <v>2942</v>
      </c>
      <c r="Y37" s="112">
        <v>2956</v>
      </c>
      <c r="Z37" s="112">
        <v>3012</v>
      </c>
      <c r="AB37" s="132">
        <f>Z37/Z40*100</f>
        <v>81.295546558704459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542</v>
      </c>
      <c r="W38" s="112">
        <v>552</v>
      </c>
      <c r="X38" s="112">
        <v>552</v>
      </c>
      <c r="Y38" s="112">
        <v>618</v>
      </c>
      <c r="Z38" s="112">
        <v>693</v>
      </c>
      <c r="AB38" s="132">
        <f>Z38/Z40*100</f>
        <v>18.704453441295545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3283</v>
      </c>
      <c r="W40" s="112">
        <v>3383</v>
      </c>
      <c r="X40" s="112">
        <v>3494</v>
      </c>
      <c r="Y40" s="112">
        <v>3574</v>
      </c>
      <c r="Z40" s="112">
        <v>3705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4</v>
      </c>
      <c r="X44" s="112">
        <v>0</v>
      </c>
      <c r="Y44" s="112">
        <v>5</v>
      </c>
      <c r="Z44" s="112">
        <v>4</v>
      </c>
    </row>
    <row r="45" spans="19:32" x14ac:dyDescent="0.25">
      <c r="S45" s="115" t="s">
        <v>37</v>
      </c>
      <c r="T45" s="115"/>
      <c r="U45" s="112"/>
      <c r="V45" s="112">
        <v>71</v>
      </c>
      <c r="W45" s="112">
        <v>53</v>
      </c>
      <c r="X45" s="112">
        <v>55</v>
      </c>
      <c r="Y45" s="112">
        <v>68</v>
      </c>
      <c r="Z45" s="112">
        <v>68</v>
      </c>
    </row>
    <row r="46" spans="19:32" x14ac:dyDescent="0.25">
      <c r="S46" s="115" t="s">
        <v>38</v>
      </c>
      <c r="T46" s="115"/>
      <c r="U46" s="112"/>
      <c r="V46" s="112">
        <v>161</v>
      </c>
      <c r="W46" s="112">
        <v>173</v>
      </c>
      <c r="X46" s="112">
        <v>146</v>
      </c>
      <c r="Y46" s="112">
        <v>185</v>
      </c>
      <c r="Z46" s="112">
        <v>191</v>
      </c>
    </row>
    <row r="47" spans="19:32" x14ac:dyDescent="0.25">
      <c r="S47" s="115" t="s">
        <v>39</v>
      </c>
      <c r="T47" s="115"/>
      <c r="U47" s="112"/>
      <c r="V47" s="112">
        <v>234</v>
      </c>
      <c r="W47" s="112">
        <v>240</v>
      </c>
      <c r="X47" s="112">
        <v>239</v>
      </c>
      <c r="Y47" s="112">
        <v>245</v>
      </c>
      <c r="Z47" s="112">
        <v>258</v>
      </c>
    </row>
    <row r="48" spans="19:32" x14ac:dyDescent="0.25">
      <c r="S48" s="115" t="s">
        <v>40</v>
      </c>
      <c r="T48" s="115"/>
      <c r="U48" s="112"/>
      <c r="V48" s="112">
        <v>246</v>
      </c>
      <c r="W48" s="112">
        <v>242</v>
      </c>
      <c r="X48" s="112">
        <v>264</v>
      </c>
      <c r="Y48" s="112">
        <v>276</v>
      </c>
      <c r="Z48" s="112">
        <v>303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243</v>
      </c>
      <c r="W49" s="112">
        <v>243</v>
      </c>
      <c r="X49" s="112">
        <v>235</v>
      </c>
      <c r="Y49" s="112">
        <v>300</v>
      </c>
      <c r="Z49" s="112">
        <v>312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Southern Midlands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222</v>
      </c>
      <c r="W50" s="112">
        <v>249</v>
      </c>
      <c r="X50" s="112">
        <v>281</v>
      </c>
      <c r="Y50" s="112">
        <v>279</v>
      </c>
      <c r="Z50" s="112">
        <v>327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224</v>
      </c>
      <c r="W51" s="112">
        <v>241</v>
      </c>
      <c r="X51" s="112">
        <v>227</v>
      </c>
      <c r="Y51" s="112">
        <v>237</v>
      </c>
      <c r="Z51" s="112">
        <v>257</v>
      </c>
    </row>
    <row r="52" spans="1:26" ht="15" customHeight="1" x14ac:dyDescent="0.25">
      <c r="S52" s="115" t="s">
        <v>44</v>
      </c>
      <c r="T52" s="115"/>
      <c r="U52" s="112"/>
      <c r="V52" s="112">
        <v>314</v>
      </c>
      <c r="W52" s="112">
        <v>291</v>
      </c>
      <c r="X52" s="112">
        <v>262</v>
      </c>
      <c r="Y52" s="112">
        <v>266</v>
      </c>
      <c r="Z52" s="112">
        <v>258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305</v>
      </c>
      <c r="W53" s="112">
        <v>315</v>
      </c>
      <c r="X53" s="112">
        <v>324</v>
      </c>
      <c r="Y53" s="112">
        <v>305</v>
      </c>
      <c r="Z53" s="112">
        <v>264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283</v>
      </c>
      <c r="W54" s="112">
        <v>284</v>
      </c>
      <c r="X54" s="112">
        <v>270</v>
      </c>
      <c r="Y54" s="112">
        <v>298</v>
      </c>
      <c r="Z54" s="112">
        <v>297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203</v>
      </c>
      <c r="W55" s="112">
        <v>217</v>
      </c>
      <c r="X55" s="112">
        <v>247</v>
      </c>
      <c r="Y55" s="112">
        <v>237</v>
      </c>
      <c r="Z55" s="112">
        <v>270</v>
      </c>
    </row>
    <row r="56" spans="1:26" ht="15" customHeight="1" x14ac:dyDescent="0.25">
      <c r="S56" s="115" t="s">
        <v>48</v>
      </c>
      <c r="T56" s="115"/>
      <c r="U56" s="112"/>
      <c r="V56" s="112">
        <v>122</v>
      </c>
      <c r="W56" s="112">
        <v>127</v>
      </c>
      <c r="X56" s="112">
        <v>123</v>
      </c>
      <c r="Y56" s="112">
        <v>142</v>
      </c>
      <c r="Z56" s="112">
        <v>165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41</v>
      </c>
      <c r="W57" s="112">
        <v>41</v>
      </c>
      <c r="X57" s="112">
        <v>53</v>
      </c>
      <c r="Y57" s="112">
        <v>48</v>
      </c>
      <c r="Z57" s="112">
        <v>51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30</v>
      </c>
      <c r="W58" s="112">
        <v>21</v>
      </c>
      <c r="X58" s="112">
        <v>32</v>
      </c>
      <c r="Y58" s="112">
        <v>34</v>
      </c>
      <c r="Z58" s="112">
        <v>29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7</v>
      </c>
      <c r="W59" s="112">
        <v>8</v>
      </c>
      <c r="X59" s="112">
        <v>4</v>
      </c>
      <c r="Y59" s="112">
        <v>9</v>
      </c>
      <c r="Z59" s="112">
        <v>13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7</v>
      </c>
      <c r="W60" s="112">
        <v>4</v>
      </c>
      <c r="X60" s="112">
        <v>6</v>
      </c>
      <c r="Y60" s="112">
        <v>3</v>
      </c>
      <c r="Z60" s="112">
        <v>6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2715</v>
      </c>
      <c r="W61" s="112">
        <v>2734</v>
      </c>
      <c r="X61" s="112">
        <v>2769</v>
      </c>
      <c r="Y61" s="112">
        <v>2937</v>
      </c>
      <c r="Z61" s="112">
        <v>3034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0</v>
      </c>
      <c r="W63" s="112">
        <v>7</v>
      </c>
      <c r="X63" s="112">
        <v>3</v>
      </c>
      <c r="Y63" s="112">
        <v>5</v>
      </c>
      <c r="Z63" s="112">
        <v>7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61</v>
      </c>
      <c r="W64" s="112">
        <v>65</v>
      </c>
      <c r="X64" s="112">
        <v>55</v>
      </c>
      <c r="Y64" s="112">
        <v>76</v>
      </c>
      <c r="Z64" s="112">
        <v>86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Southern Midlands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148</v>
      </c>
      <c r="W65" s="112">
        <v>129</v>
      </c>
      <c r="X65" s="112">
        <v>110</v>
      </c>
      <c r="Y65" s="112">
        <v>152</v>
      </c>
      <c r="Z65" s="112">
        <v>191</v>
      </c>
    </row>
    <row r="66" spans="1:26" x14ac:dyDescent="0.25">
      <c r="S66" s="115" t="s">
        <v>39</v>
      </c>
      <c r="T66" s="115"/>
      <c r="U66" s="112"/>
      <c r="V66" s="112">
        <v>194</v>
      </c>
      <c r="W66" s="112">
        <v>214</v>
      </c>
      <c r="X66" s="112">
        <v>224</v>
      </c>
      <c r="Y66" s="112">
        <v>254</v>
      </c>
      <c r="Z66" s="112">
        <v>256</v>
      </c>
    </row>
    <row r="67" spans="1:26" x14ac:dyDescent="0.25">
      <c r="S67" s="115" t="s">
        <v>40</v>
      </c>
      <c r="T67" s="115"/>
      <c r="U67" s="112"/>
      <c r="V67" s="112">
        <v>208</v>
      </c>
      <c r="W67" s="112">
        <v>233</v>
      </c>
      <c r="X67" s="112">
        <v>219</v>
      </c>
      <c r="Y67" s="112">
        <v>235</v>
      </c>
      <c r="Z67" s="112">
        <v>293</v>
      </c>
    </row>
    <row r="68" spans="1:26" x14ac:dyDescent="0.25">
      <c r="S68" s="115" t="s">
        <v>41</v>
      </c>
      <c r="T68" s="115"/>
      <c r="U68" s="112"/>
      <c r="V68" s="112">
        <v>215</v>
      </c>
      <c r="W68" s="112">
        <v>195</v>
      </c>
      <c r="X68" s="112">
        <v>217</v>
      </c>
      <c r="Y68" s="112">
        <v>243</v>
      </c>
      <c r="Z68" s="112">
        <v>269</v>
      </c>
    </row>
    <row r="69" spans="1:26" x14ac:dyDescent="0.25">
      <c r="S69" s="115" t="s">
        <v>42</v>
      </c>
      <c r="T69" s="115"/>
      <c r="U69" s="112"/>
      <c r="V69" s="112">
        <v>176</v>
      </c>
      <c r="W69" s="112">
        <v>176</v>
      </c>
      <c r="X69" s="112">
        <v>195</v>
      </c>
      <c r="Y69" s="112">
        <v>217</v>
      </c>
      <c r="Z69" s="112">
        <v>224</v>
      </c>
    </row>
    <row r="70" spans="1:26" x14ac:dyDescent="0.25">
      <c r="S70" s="115" t="s">
        <v>43</v>
      </c>
      <c r="T70" s="115"/>
      <c r="U70" s="112"/>
      <c r="V70" s="112">
        <v>220</v>
      </c>
      <c r="W70" s="112">
        <v>230</v>
      </c>
      <c r="X70" s="112">
        <v>200</v>
      </c>
      <c r="Y70" s="112">
        <v>198</v>
      </c>
      <c r="Z70" s="112">
        <v>215</v>
      </c>
    </row>
    <row r="71" spans="1:26" x14ac:dyDescent="0.25">
      <c r="S71" s="115" t="s">
        <v>44</v>
      </c>
      <c r="T71" s="115"/>
      <c r="U71" s="112"/>
      <c r="V71" s="112">
        <v>283</v>
      </c>
      <c r="W71" s="112">
        <v>256</v>
      </c>
      <c r="X71" s="112">
        <v>239</v>
      </c>
      <c r="Y71" s="112">
        <v>214</v>
      </c>
      <c r="Z71" s="112">
        <v>251</v>
      </c>
    </row>
    <row r="72" spans="1:26" x14ac:dyDescent="0.25">
      <c r="S72" s="115" t="s">
        <v>45</v>
      </c>
      <c r="T72" s="115"/>
      <c r="U72" s="112"/>
      <c r="V72" s="112">
        <v>241</v>
      </c>
      <c r="W72" s="112">
        <v>273</v>
      </c>
      <c r="X72" s="112">
        <v>294</v>
      </c>
      <c r="Y72" s="112">
        <v>298</v>
      </c>
      <c r="Z72" s="112">
        <v>353</v>
      </c>
    </row>
    <row r="73" spans="1:26" x14ac:dyDescent="0.25">
      <c r="S73" s="115" t="s">
        <v>46</v>
      </c>
      <c r="T73" s="115"/>
      <c r="U73" s="112"/>
      <c r="V73" s="112">
        <v>226</v>
      </c>
      <c r="W73" s="112">
        <v>220</v>
      </c>
      <c r="X73" s="112">
        <v>219</v>
      </c>
      <c r="Y73" s="112">
        <v>247</v>
      </c>
      <c r="Z73" s="112">
        <v>251</v>
      </c>
    </row>
    <row r="74" spans="1:26" x14ac:dyDescent="0.25">
      <c r="S74" s="115" t="s">
        <v>47</v>
      </c>
      <c r="T74" s="115"/>
      <c r="U74" s="112"/>
      <c r="V74" s="112">
        <v>139</v>
      </c>
      <c r="W74" s="112">
        <v>142</v>
      </c>
      <c r="X74" s="112">
        <v>164</v>
      </c>
      <c r="Y74" s="112">
        <v>177</v>
      </c>
      <c r="Z74" s="112">
        <v>196</v>
      </c>
    </row>
    <row r="75" spans="1:26" x14ac:dyDescent="0.25">
      <c r="S75" s="115" t="s">
        <v>48</v>
      </c>
      <c r="T75" s="115"/>
      <c r="U75" s="112"/>
      <c r="V75" s="112">
        <v>72</v>
      </c>
      <c r="W75" s="112">
        <v>61</v>
      </c>
      <c r="X75" s="112">
        <v>55</v>
      </c>
      <c r="Y75" s="112">
        <v>62</v>
      </c>
      <c r="Z75" s="112">
        <v>84</v>
      </c>
    </row>
    <row r="76" spans="1:26" x14ac:dyDescent="0.25">
      <c r="S76" s="115" t="s">
        <v>49</v>
      </c>
      <c r="T76" s="115"/>
      <c r="U76" s="112"/>
      <c r="V76" s="112">
        <v>27</v>
      </c>
      <c r="W76" s="112">
        <v>31</v>
      </c>
      <c r="X76" s="112">
        <v>35</v>
      </c>
      <c r="Y76" s="112">
        <v>35</v>
      </c>
      <c r="Z76" s="112">
        <v>28</v>
      </c>
    </row>
    <row r="77" spans="1:26" x14ac:dyDescent="0.25">
      <c r="S77" s="115" t="s">
        <v>50</v>
      </c>
      <c r="T77" s="115"/>
      <c r="U77" s="112"/>
      <c r="V77" s="112">
        <v>6</v>
      </c>
      <c r="W77" s="112">
        <v>6</v>
      </c>
      <c r="X77" s="112">
        <v>12</v>
      </c>
      <c r="Y77" s="112">
        <v>12</v>
      </c>
      <c r="Z77" s="112">
        <v>17</v>
      </c>
    </row>
    <row r="78" spans="1:26" x14ac:dyDescent="0.25">
      <c r="S78" s="115" t="s">
        <v>51</v>
      </c>
      <c r="T78" s="115"/>
      <c r="U78" s="112"/>
      <c r="V78" s="112">
        <v>5</v>
      </c>
      <c r="W78" s="112">
        <v>7</v>
      </c>
      <c r="X78" s="112">
        <v>4</v>
      </c>
      <c r="Y78" s="112">
        <v>2</v>
      </c>
      <c r="Z78" s="112">
        <v>3</v>
      </c>
    </row>
    <row r="79" spans="1:26" x14ac:dyDescent="0.25">
      <c r="S79" s="115" t="s">
        <v>52</v>
      </c>
      <c r="T79" s="115"/>
      <c r="U79" s="112"/>
      <c r="V79" s="112">
        <v>5</v>
      </c>
      <c r="W79" s="112">
        <v>0</v>
      </c>
      <c r="X79" s="112">
        <v>0</v>
      </c>
      <c r="Y79" s="112">
        <v>2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2230</v>
      </c>
      <c r="W80" s="112">
        <v>2245</v>
      </c>
      <c r="X80" s="112">
        <v>2246</v>
      </c>
      <c r="Y80" s="112">
        <v>2429</v>
      </c>
      <c r="Z80" s="112">
        <v>2729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Southern Midlands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156</v>
      </c>
      <c r="W83" s="112">
        <v>162</v>
      </c>
      <c r="X83" s="112">
        <v>166</v>
      </c>
      <c r="Y83" s="112">
        <v>166</v>
      </c>
      <c r="Z83" s="112">
        <v>171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75</v>
      </c>
      <c r="W84" s="112">
        <v>85</v>
      </c>
      <c r="X84" s="112">
        <v>88</v>
      </c>
      <c r="Y84" s="112">
        <v>95</v>
      </c>
      <c r="Z84" s="112">
        <v>88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386</v>
      </c>
      <c r="W85" s="112">
        <v>417</v>
      </c>
      <c r="X85" s="112">
        <v>428</v>
      </c>
      <c r="Y85" s="112">
        <v>438</v>
      </c>
      <c r="Z85" s="112">
        <v>459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5,770</v>
      </c>
      <c r="D86" s="94">
        <f t="shared" ref="D86:D91" si="4">AD4</f>
        <v>7.3688128023818411E-2</v>
      </c>
      <c r="E86" s="95">
        <f t="shared" ref="E86:E91" si="5">AD4</f>
        <v>7.3688128023818411E-2</v>
      </c>
      <c r="F86" s="94">
        <f t="shared" ref="F86:F91" si="6">AF4</f>
        <v>0.16896272285251213</v>
      </c>
      <c r="G86" s="95">
        <f t="shared" ref="G86:G91" si="7">AF4</f>
        <v>0.16896272285251213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63</v>
      </c>
      <c r="W86" s="112">
        <v>66</v>
      </c>
      <c r="X86" s="112">
        <v>73</v>
      </c>
      <c r="Y86" s="112">
        <v>74</v>
      </c>
      <c r="Z86" s="112">
        <v>78</v>
      </c>
    </row>
    <row r="87" spans="1:30" ht="15" customHeight="1" x14ac:dyDescent="0.25">
      <c r="A87" s="96" t="s">
        <v>4</v>
      </c>
      <c r="B87" s="49"/>
      <c r="C87" s="97" t="str">
        <f t="shared" si="3"/>
        <v>3,040</v>
      </c>
      <c r="D87" s="94">
        <f t="shared" si="4"/>
        <v>3.5069799114742839E-2</v>
      </c>
      <c r="E87" s="95">
        <f t="shared" si="5"/>
        <v>3.5069799114742839E-2</v>
      </c>
      <c r="F87" s="94">
        <f t="shared" si="6"/>
        <v>0.12094395280235992</v>
      </c>
      <c r="G87" s="95">
        <f t="shared" si="7"/>
        <v>0.12094395280235992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49</v>
      </c>
      <c r="W87" s="112">
        <v>51</v>
      </c>
      <c r="X87" s="112">
        <v>43</v>
      </c>
      <c r="Y87" s="112">
        <v>47</v>
      </c>
      <c r="Z87" s="112">
        <v>53</v>
      </c>
    </row>
    <row r="88" spans="1:30" ht="15" customHeight="1" x14ac:dyDescent="0.25">
      <c r="A88" s="96" t="s">
        <v>5</v>
      </c>
      <c r="B88" s="49"/>
      <c r="C88" s="97" t="str">
        <f t="shared" si="3"/>
        <v>2,729</v>
      </c>
      <c r="D88" s="94">
        <f t="shared" si="4"/>
        <v>0.12350761630300533</v>
      </c>
      <c r="E88" s="95">
        <f t="shared" si="5"/>
        <v>0.12350761630300533</v>
      </c>
      <c r="F88" s="94">
        <f t="shared" si="6"/>
        <v>0.22651685393258436</v>
      </c>
      <c r="G88" s="95">
        <f t="shared" si="7"/>
        <v>0.22651685393258436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56</v>
      </c>
      <c r="W88" s="112">
        <v>64</v>
      </c>
      <c r="X88" s="112">
        <v>78</v>
      </c>
      <c r="Y88" s="112">
        <v>81</v>
      </c>
      <c r="Z88" s="112">
        <v>78</v>
      </c>
    </row>
    <row r="89" spans="1:30" ht="15" customHeight="1" x14ac:dyDescent="0.25">
      <c r="A89" s="49" t="s">
        <v>6</v>
      </c>
      <c r="B89" s="49"/>
      <c r="C89" s="97" t="str">
        <f t="shared" si="3"/>
        <v>3,706</v>
      </c>
      <c r="D89" s="94">
        <f t="shared" si="4"/>
        <v>3.6353467561521358E-2</v>
      </c>
      <c r="E89" s="95">
        <f t="shared" si="5"/>
        <v>3.6353467561521358E-2</v>
      </c>
      <c r="F89" s="94">
        <f t="shared" si="6"/>
        <v>0.13022262885025926</v>
      </c>
      <c r="G89" s="95">
        <f t="shared" si="7"/>
        <v>0.13022262885025926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216</v>
      </c>
      <c r="W89" s="112">
        <v>236</v>
      </c>
      <c r="X89" s="112">
        <v>251</v>
      </c>
      <c r="Y89" s="112">
        <v>258</v>
      </c>
      <c r="Z89" s="112">
        <v>261</v>
      </c>
    </row>
    <row r="90" spans="1:30" ht="15" customHeight="1" x14ac:dyDescent="0.25">
      <c r="A90" s="49" t="s">
        <v>96</v>
      </c>
      <c r="B90" s="49"/>
      <c r="C90" s="97" t="str">
        <f t="shared" si="3"/>
        <v>$40,295</v>
      </c>
      <c r="D90" s="94">
        <f t="shared" si="4"/>
        <v>2.2184170471841735E-2</v>
      </c>
      <c r="E90" s="95">
        <f t="shared" si="5"/>
        <v>2.2184170471841735E-2</v>
      </c>
      <c r="F90" s="94">
        <f t="shared" si="6"/>
        <v>0.15500042995958374</v>
      </c>
      <c r="G90" s="95">
        <f t="shared" si="7"/>
        <v>0.15500042995958374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324</v>
      </c>
      <c r="W90" s="112">
        <v>339</v>
      </c>
      <c r="X90" s="112">
        <v>334</v>
      </c>
      <c r="Y90" s="112">
        <v>327</v>
      </c>
      <c r="Z90" s="112">
        <v>347</v>
      </c>
    </row>
    <row r="91" spans="1:30" ht="15" customHeight="1" x14ac:dyDescent="0.25">
      <c r="A91" s="49" t="s">
        <v>7</v>
      </c>
      <c r="B91" s="49"/>
      <c r="C91" s="97" t="str">
        <f t="shared" si="3"/>
        <v>$198.2 mil</v>
      </c>
      <c r="D91" s="94">
        <f t="shared" si="4"/>
        <v>0.10279456392928177</v>
      </c>
      <c r="E91" s="95">
        <f t="shared" si="5"/>
        <v>0.10279456392928177</v>
      </c>
      <c r="F91" s="94">
        <f t="shared" si="6"/>
        <v>0.25783136856912359</v>
      </c>
      <c r="G91" s="95">
        <f t="shared" si="7"/>
        <v>0.25783136856912359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1778</v>
      </c>
      <c r="W91" s="112">
        <v>1846</v>
      </c>
      <c r="X91" s="112">
        <v>1899</v>
      </c>
      <c r="Y91" s="112">
        <v>1922</v>
      </c>
      <c r="Z91" s="112">
        <v>1982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108</v>
      </c>
      <c r="W93" s="112">
        <v>108</v>
      </c>
      <c r="X93" s="112">
        <v>121</v>
      </c>
      <c r="Y93" s="112">
        <v>111</v>
      </c>
      <c r="Z93" s="112">
        <v>130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177</v>
      </c>
      <c r="W94" s="112">
        <v>178</v>
      </c>
      <c r="X94" s="112">
        <v>185</v>
      </c>
      <c r="Y94" s="112">
        <v>194</v>
      </c>
      <c r="Z94" s="112">
        <v>206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58</v>
      </c>
      <c r="W95" s="112">
        <v>67</v>
      </c>
      <c r="X95" s="112">
        <v>80</v>
      </c>
      <c r="Y95" s="112">
        <v>83</v>
      </c>
      <c r="Z95" s="112">
        <v>91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297</v>
      </c>
      <c r="W96" s="112">
        <v>314</v>
      </c>
      <c r="X96" s="112">
        <v>319</v>
      </c>
      <c r="Y96" s="112">
        <v>341</v>
      </c>
      <c r="Z96" s="112">
        <v>352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236</v>
      </c>
      <c r="W97" s="112">
        <v>242</v>
      </c>
      <c r="X97" s="112">
        <v>244</v>
      </c>
      <c r="Y97" s="112">
        <v>259</v>
      </c>
      <c r="Z97" s="112">
        <v>256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188</v>
      </c>
      <c r="W98" s="112">
        <v>199</v>
      </c>
      <c r="X98" s="112">
        <v>197</v>
      </c>
      <c r="Y98" s="112">
        <v>203</v>
      </c>
      <c r="Z98" s="112">
        <v>196</v>
      </c>
    </row>
    <row r="99" spans="1:32" ht="15" customHeight="1" x14ac:dyDescent="0.25">
      <c r="S99" s="115" t="s">
        <v>143</v>
      </c>
      <c r="T99" s="115"/>
      <c r="U99" s="112"/>
      <c r="V99" s="112">
        <v>12</v>
      </c>
      <c r="W99" s="112">
        <v>13</v>
      </c>
      <c r="X99" s="112">
        <v>20</v>
      </c>
      <c r="Y99" s="112">
        <v>14</v>
      </c>
      <c r="Z99" s="112">
        <v>17</v>
      </c>
    </row>
    <row r="100" spans="1:32" ht="15" customHeight="1" x14ac:dyDescent="0.25">
      <c r="S100" s="115" t="s">
        <v>58</v>
      </c>
      <c r="T100" s="115"/>
      <c r="U100" s="112"/>
      <c r="V100" s="112">
        <v>165</v>
      </c>
      <c r="W100" s="112">
        <v>168</v>
      </c>
      <c r="X100" s="112">
        <v>175</v>
      </c>
      <c r="Y100" s="112">
        <v>177</v>
      </c>
      <c r="Z100" s="112">
        <v>196</v>
      </c>
    </row>
    <row r="101" spans="1:32" x14ac:dyDescent="0.25">
      <c r="A101" s="18"/>
      <c r="S101" s="118" t="s">
        <v>53</v>
      </c>
      <c r="T101" s="118"/>
      <c r="U101" s="112"/>
      <c r="V101" s="112">
        <v>1497</v>
      </c>
      <c r="W101" s="112">
        <v>1533</v>
      </c>
      <c r="X101" s="112">
        <v>1597</v>
      </c>
      <c r="Y101" s="112">
        <v>1645</v>
      </c>
      <c r="Z101" s="112">
        <v>1718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3247</v>
      </c>
      <c r="W104" s="112">
        <v>3332</v>
      </c>
      <c r="X104" s="112">
        <v>3675</v>
      </c>
      <c r="Y104" s="112">
        <v>3701</v>
      </c>
      <c r="Z104" s="112">
        <v>4108</v>
      </c>
      <c r="AB104" s="109" t="str">
        <f>TEXT(Z104,"###,###")</f>
        <v>4,108</v>
      </c>
      <c r="AD104" s="130">
        <f>Z104/($Z$4)*100</f>
        <v>71.195840554592721</v>
      </c>
      <c r="AF104" s="109"/>
    </row>
    <row r="105" spans="1:32" x14ac:dyDescent="0.25">
      <c r="S105" s="115" t="s">
        <v>17</v>
      </c>
      <c r="T105" s="115"/>
      <c r="U105" s="112"/>
      <c r="V105" s="112">
        <v>743</v>
      </c>
      <c r="W105" s="112">
        <v>753</v>
      </c>
      <c r="X105" s="112">
        <v>737</v>
      </c>
      <c r="Y105" s="112">
        <v>784</v>
      </c>
      <c r="Z105" s="112">
        <v>872</v>
      </c>
      <c r="AB105" s="109" t="str">
        <f>TEXT(Z105,"###,###")</f>
        <v>872</v>
      </c>
      <c r="AD105" s="130">
        <f>Z105/($Z$4)*100</f>
        <v>15.112651646447139</v>
      </c>
      <c r="AF105" s="109"/>
    </row>
    <row r="106" spans="1:32" x14ac:dyDescent="0.25">
      <c r="S106" s="118" t="s">
        <v>53</v>
      </c>
      <c r="T106" s="118"/>
      <c r="U106" s="120"/>
      <c r="V106" s="120">
        <v>3990</v>
      </c>
      <c r="W106" s="120">
        <v>4085</v>
      </c>
      <c r="X106" s="120">
        <v>4412</v>
      </c>
      <c r="Y106" s="120">
        <v>4485</v>
      </c>
      <c r="Z106" s="120">
        <v>4980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796</v>
      </c>
      <c r="W108" s="112">
        <v>688</v>
      </c>
      <c r="X108" s="112">
        <v>720</v>
      </c>
      <c r="Y108" s="112">
        <v>741</v>
      </c>
      <c r="Z108" s="112">
        <v>855</v>
      </c>
      <c r="AB108" s="109" t="str">
        <f>TEXT(Z108,"###,###")</f>
        <v>855</v>
      </c>
      <c r="AD108" s="130">
        <f>Z108/($Z$4)*100</f>
        <v>14.818024263431543</v>
      </c>
      <c r="AF108" s="109"/>
    </row>
    <row r="109" spans="1:32" x14ac:dyDescent="0.25">
      <c r="S109" s="115" t="s">
        <v>20</v>
      </c>
      <c r="T109" s="115"/>
      <c r="U109" s="112"/>
      <c r="V109" s="112">
        <v>811</v>
      </c>
      <c r="W109" s="112">
        <v>958</v>
      </c>
      <c r="X109" s="112">
        <v>867</v>
      </c>
      <c r="Y109" s="112">
        <v>1046</v>
      </c>
      <c r="Z109" s="112">
        <v>1073</v>
      </c>
      <c r="AB109" s="109" t="str">
        <f>TEXT(Z109,"###,###")</f>
        <v>1,073</v>
      </c>
      <c r="AD109" s="130">
        <f>Z109/($Z$4)*100</f>
        <v>18.596187175043326</v>
      </c>
      <c r="AF109" s="109"/>
    </row>
    <row r="110" spans="1:32" x14ac:dyDescent="0.25">
      <c r="S110" s="115" t="s">
        <v>21</v>
      </c>
      <c r="T110" s="115"/>
      <c r="U110" s="112"/>
      <c r="V110" s="112">
        <v>986</v>
      </c>
      <c r="W110" s="112">
        <v>1019</v>
      </c>
      <c r="X110" s="112">
        <v>1089</v>
      </c>
      <c r="Y110" s="112">
        <v>1125</v>
      </c>
      <c r="Z110" s="112">
        <v>1262</v>
      </c>
      <c r="AB110" s="109" t="str">
        <f>TEXT(Z110,"###,###")</f>
        <v>1,262</v>
      </c>
      <c r="AD110" s="130">
        <f>Z110/($Z$4)*100</f>
        <v>21.871750433275565</v>
      </c>
      <c r="AF110" s="109"/>
    </row>
    <row r="111" spans="1:32" x14ac:dyDescent="0.25">
      <c r="S111" s="115" t="s">
        <v>22</v>
      </c>
      <c r="T111" s="115"/>
      <c r="U111" s="112"/>
      <c r="V111" s="112">
        <v>1425</v>
      </c>
      <c r="W111" s="112">
        <v>1465</v>
      </c>
      <c r="X111" s="112">
        <v>1499</v>
      </c>
      <c r="Y111" s="112">
        <v>1573</v>
      </c>
      <c r="Z111" s="112">
        <v>1780</v>
      </c>
      <c r="AB111" s="109" t="str">
        <f>TEXT(Z111,"###,###")</f>
        <v>1,780</v>
      </c>
      <c r="AD111" s="130">
        <f>Z111/($Z$4)*100</f>
        <v>30.849220103986134</v>
      </c>
      <c r="AF111" s="109"/>
    </row>
    <row r="112" spans="1:32" x14ac:dyDescent="0.25">
      <c r="S112" s="118" t="s">
        <v>53</v>
      </c>
      <c r="T112" s="118"/>
      <c r="U112" s="112"/>
      <c r="V112" s="112">
        <v>4937</v>
      </c>
      <c r="W112" s="112">
        <v>4984</v>
      </c>
      <c r="X112" s="112">
        <v>5014</v>
      </c>
      <c r="Y112" s="112">
        <v>5374</v>
      </c>
      <c r="Z112" s="112">
        <v>5775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43.43</v>
      </c>
      <c r="W118" s="131">
        <v>42.92</v>
      </c>
      <c r="X118" s="131">
        <v>43.08</v>
      </c>
      <c r="Y118" s="131">
        <v>43</v>
      </c>
      <c r="Z118" s="131">
        <v>42.8</v>
      </c>
      <c r="AB118" s="109" t="str">
        <f>TEXT(Z118,"##.0")</f>
        <v>42.8</v>
      </c>
    </row>
    <row r="120" spans="19:32" x14ac:dyDescent="0.25">
      <c r="S120" s="101" t="s">
        <v>98</v>
      </c>
      <c r="T120" s="112"/>
      <c r="U120" s="112"/>
      <c r="V120" s="112">
        <v>2493</v>
      </c>
      <c r="W120" s="112">
        <v>2648</v>
      </c>
      <c r="X120" s="112">
        <v>2744</v>
      </c>
      <c r="Y120" s="112">
        <v>2816</v>
      </c>
      <c r="Z120" s="112">
        <v>2950</v>
      </c>
      <c r="AB120" s="109" t="str">
        <f>TEXT(Z120,"###,###")</f>
        <v>2,950</v>
      </c>
    </row>
    <row r="121" spans="19:32" x14ac:dyDescent="0.25">
      <c r="S121" s="101" t="s">
        <v>99</v>
      </c>
      <c r="T121" s="112"/>
      <c r="U121" s="112"/>
      <c r="V121" s="112">
        <v>435</v>
      </c>
      <c r="W121" s="112">
        <v>407</v>
      </c>
      <c r="X121" s="112">
        <v>421</v>
      </c>
      <c r="Y121" s="112">
        <v>415</v>
      </c>
      <c r="Z121" s="112">
        <v>390</v>
      </c>
      <c r="AB121" s="109" t="str">
        <f>TEXT(Z121,"###,###")</f>
        <v>390</v>
      </c>
    </row>
    <row r="122" spans="19:32" x14ac:dyDescent="0.25">
      <c r="S122" s="101" t="s">
        <v>100</v>
      </c>
      <c r="T122" s="112"/>
      <c r="U122" s="112"/>
      <c r="V122" s="112">
        <v>347</v>
      </c>
      <c r="W122" s="112">
        <v>323</v>
      </c>
      <c r="X122" s="112">
        <v>338</v>
      </c>
      <c r="Y122" s="112">
        <v>348</v>
      </c>
      <c r="Z122" s="112">
        <v>368</v>
      </c>
      <c r="AB122" s="109" t="str">
        <f>TEXT(Z122,"###,###")</f>
        <v>368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2840</v>
      </c>
      <c r="W124" s="112">
        <v>2971</v>
      </c>
      <c r="X124" s="112">
        <v>3082</v>
      </c>
      <c r="Y124" s="112">
        <v>3164</v>
      </c>
      <c r="Z124" s="112">
        <v>3318</v>
      </c>
      <c r="AB124" s="109" t="str">
        <f>TEXT(Z124,"###,###")</f>
        <v>3,318</v>
      </c>
      <c r="AD124" s="127">
        <f>Z124/$Z$7*100</f>
        <v>89.530491095520787</v>
      </c>
    </row>
    <row r="125" spans="19:32" x14ac:dyDescent="0.25">
      <c r="S125" s="101" t="s">
        <v>102</v>
      </c>
      <c r="T125" s="112"/>
      <c r="U125" s="112"/>
      <c r="V125" s="112">
        <v>782</v>
      </c>
      <c r="W125" s="112">
        <v>730</v>
      </c>
      <c r="X125" s="112">
        <v>759</v>
      </c>
      <c r="Y125" s="112">
        <v>763</v>
      </c>
      <c r="Z125" s="112">
        <v>758</v>
      </c>
      <c r="AB125" s="109" t="str">
        <f>TEXT(Z125,"###,###")</f>
        <v>758</v>
      </c>
      <c r="AD125" s="127">
        <f>Z125/$Z$7*100</f>
        <v>20.453318942255802</v>
      </c>
    </row>
    <row r="127" spans="19:32" x14ac:dyDescent="0.25">
      <c r="S127" s="101" t="s">
        <v>103</v>
      </c>
      <c r="T127" s="112"/>
      <c r="U127" s="112"/>
      <c r="V127" s="112">
        <v>1783</v>
      </c>
      <c r="W127" s="112">
        <v>1847</v>
      </c>
      <c r="X127" s="112">
        <v>1902</v>
      </c>
      <c r="Y127" s="112">
        <v>1924</v>
      </c>
      <c r="Z127" s="112">
        <v>1976</v>
      </c>
      <c r="AB127" s="109" t="str">
        <f>TEXT(Z127,"###,###")</f>
        <v>1,976</v>
      </c>
      <c r="AD127" s="127">
        <f>Z127/$Z$7*100</f>
        <v>53.318942255801403</v>
      </c>
    </row>
    <row r="128" spans="19:32" x14ac:dyDescent="0.25">
      <c r="S128" s="101" t="s">
        <v>104</v>
      </c>
      <c r="T128" s="112"/>
      <c r="U128" s="112"/>
      <c r="V128" s="112">
        <v>1502</v>
      </c>
      <c r="W128" s="112">
        <v>1533</v>
      </c>
      <c r="X128" s="112">
        <v>1598</v>
      </c>
      <c r="Y128" s="112">
        <v>1649</v>
      </c>
      <c r="Z128" s="112">
        <v>1723</v>
      </c>
      <c r="AB128" s="109" t="str">
        <f>TEXT(Z128,"###,###")</f>
        <v>1,723</v>
      </c>
      <c r="AD128" s="127">
        <f>Z128/$Z$7*100</f>
        <v>46.492174851592011</v>
      </c>
    </row>
    <row r="130" spans="19:20" x14ac:dyDescent="0.25">
      <c r="S130" s="101" t="s">
        <v>180</v>
      </c>
      <c r="T130" s="127">
        <v>79.600647598488933</v>
      </c>
    </row>
    <row r="131" spans="19:20" x14ac:dyDescent="0.25">
      <c r="S131" s="101" t="s">
        <v>181</v>
      </c>
      <c r="T131" s="127">
        <v>10.52347544522396</v>
      </c>
    </row>
    <row r="132" spans="19:20" x14ac:dyDescent="0.25">
      <c r="S132" s="101" t="s">
        <v>182</v>
      </c>
      <c r="T132" s="127">
        <v>9.9298434970318397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27C6B4-08DF-40E1-9BE7-1BBCE3B5197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C3E87A54-4ECF-4C63-9A42-0FDE28B9209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89299E93-687B-44C3-9DCD-954D5922BC2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ACC8359E-596F-4257-BC63-CDFE7C5E671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3ED1-1D7E-4715-AF8F-64DA8C283362}">
  <sheetPr codeName="Sheet90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132</v>
      </c>
      <c r="T1" s="99"/>
      <c r="U1" s="99"/>
      <c r="V1" s="99"/>
      <c r="W1" s="99"/>
      <c r="X1" s="99"/>
      <c r="Y1" s="100" t="s">
        <v>171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132</v>
      </c>
      <c r="Y3" s="105" t="s">
        <v>171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12.26 Tasman,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1611</v>
      </c>
      <c r="W4" s="108">
        <v>1581</v>
      </c>
      <c r="X4" s="108">
        <v>1536</v>
      </c>
      <c r="Y4" s="108">
        <v>1620</v>
      </c>
      <c r="Z4" s="108">
        <v>1735</v>
      </c>
      <c r="AB4" s="109" t="str">
        <f>TEXT(Z4,"###,###")</f>
        <v>1,735</v>
      </c>
      <c r="AD4" s="110">
        <f>Z4/Y4-1</f>
        <v>7.0987654320987748E-2</v>
      </c>
      <c r="AF4" s="110">
        <f>Z4/V4-1</f>
        <v>7.6970825574177448E-2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831</v>
      </c>
      <c r="W5" s="108">
        <v>813</v>
      </c>
      <c r="X5" s="108">
        <v>770</v>
      </c>
      <c r="Y5" s="108">
        <v>818</v>
      </c>
      <c r="Z5" s="108">
        <v>865</v>
      </c>
      <c r="AB5" s="109" t="str">
        <f>TEXT(Z5,"###,###")</f>
        <v>865</v>
      </c>
      <c r="AD5" s="110">
        <f t="shared" ref="AD5:AD9" si="0">Z5/Y5-1</f>
        <v>5.7457212713936334E-2</v>
      </c>
      <c r="AF5" s="110">
        <f t="shared" ref="AF5:AF9" si="1">Z5/V5-1</f>
        <v>4.0914560770156427E-2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778</v>
      </c>
      <c r="W6" s="108">
        <v>770</v>
      </c>
      <c r="X6" s="108">
        <v>765</v>
      </c>
      <c r="Y6" s="108">
        <v>802</v>
      </c>
      <c r="Z6" s="108">
        <v>869</v>
      </c>
      <c r="AB6" s="109" t="str">
        <f>TEXT(Z6,"###,###")</f>
        <v>869</v>
      </c>
      <c r="AD6" s="110">
        <f t="shared" si="0"/>
        <v>8.3541147132169646E-2</v>
      </c>
      <c r="AF6" s="110">
        <f t="shared" si="1"/>
        <v>0.11696658097686385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1169</v>
      </c>
      <c r="W7" s="108">
        <v>1141</v>
      </c>
      <c r="X7" s="108">
        <v>1184</v>
      </c>
      <c r="Y7" s="108">
        <v>1200</v>
      </c>
      <c r="Z7" s="108">
        <v>1253</v>
      </c>
      <c r="AB7" s="109" t="str">
        <f>TEXT(Z7,"###,###")</f>
        <v>1,253</v>
      </c>
      <c r="AD7" s="110">
        <f t="shared" si="0"/>
        <v>4.4166666666666687E-2</v>
      </c>
      <c r="AF7" s="110">
        <f t="shared" si="1"/>
        <v>7.1856287425149601E-2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1,735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1,253</v>
      </c>
      <c r="P8" s="65"/>
      <c r="S8" s="107" t="s">
        <v>83</v>
      </c>
      <c r="T8" s="108"/>
      <c r="U8" s="108"/>
      <c r="V8" s="108">
        <v>30117.18</v>
      </c>
      <c r="W8" s="108">
        <v>33965</v>
      </c>
      <c r="X8" s="108">
        <v>33162.14</v>
      </c>
      <c r="Y8" s="108">
        <v>36707.75</v>
      </c>
      <c r="Z8" s="108">
        <v>34812.29</v>
      </c>
      <c r="AB8" s="109" t="str">
        <f>TEXT(Z8,"$###,###")</f>
        <v>$34,812</v>
      </c>
      <c r="AD8" s="110">
        <f t="shared" si="0"/>
        <v>-5.1636507277073584E-2</v>
      </c>
      <c r="AF8" s="110">
        <f t="shared" si="1"/>
        <v>0.15589474180517571</v>
      </c>
    </row>
    <row r="9" spans="1:32" x14ac:dyDescent="0.25">
      <c r="A9" s="30" t="s">
        <v>14</v>
      </c>
      <c r="B9" s="69"/>
      <c r="C9" s="70"/>
      <c r="D9" s="71">
        <f>AD104</f>
        <v>65.244956772334291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50.837988826815639</v>
      </c>
      <c r="P9" s="72" t="s">
        <v>84</v>
      </c>
      <c r="S9" s="107" t="s">
        <v>7</v>
      </c>
      <c r="T9" s="108"/>
      <c r="U9" s="108"/>
      <c r="V9" s="108">
        <v>47264529</v>
      </c>
      <c r="W9" s="108">
        <v>46384697</v>
      </c>
      <c r="X9" s="108">
        <v>48559377</v>
      </c>
      <c r="Y9" s="108">
        <v>51641157</v>
      </c>
      <c r="Z9" s="108">
        <v>56500952</v>
      </c>
      <c r="AB9" s="109" t="str">
        <f>TEXT(Z9/1000000,"$#,###.0")&amp;" mil"</f>
        <v>$56.5 mil</v>
      </c>
      <c r="AD9" s="110">
        <f t="shared" si="0"/>
        <v>9.410701235837915E-2</v>
      </c>
      <c r="AF9" s="110">
        <f t="shared" si="1"/>
        <v>0.19541976182604093</v>
      </c>
    </row>
    <row r="10" spans="1:32" x14ac:dyDescent="0.25">
      <c r="A10" s="30" t="s">
        <v>17</v>
      </c>
      <c r="B10" s="69"/>
      <c r="C10" s="70"/>
      <c r="D10" s="71">
        <f>AD105</f>
        <v>21.152737752161382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48.683160415003989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70.311252992817245</v>
      </c>
      <c r="P11" s="72" t="s">
        <v>84</v>
      </c>
      <c r="S11" s="107" t="s">
        <v>29</v>
      </c>
      <c r="T11" s="112"/>
      <c r="U11" s="112"/>
      <c r="V11" s="112">
        <v>1285</v>
      </c>
      <c r="W11" s="112">
        <v>1253</v>
      </c>
      <c r="X11" s="112">
        <v>1210</v>
      </c>
      <c r="Y11" s="112">
        <v>1257</v>
      </c>
      <c r="Z11" s="112">
        <v>1370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18.276137270550681</v>
      </c>
      <c r="P12" s="72" t="s">
        <v>84</v>
      </c>
      <c r="S12" s="107" t="s">
        <v>30</v>
      </c>
      <c r="T12" s="112"/>
      <c r="U12" s="112"/>
      <c r="V12" s="112">
        <v>325</v>
      </c>
      <c r="W12" s="112">
        <v>332</v>
      </c>
      <c r="X12" s="112">
        <v>331</v>
      </c>
      <c r="Y12" s="112">
        <v>363</v>
      </c>
      <c r="Z12" s="112">
        <v>367</v>
      </c>
    </row>
    <row r="13" spans="1:32" ht="15" customHeight="1" x14ac:dyDescent="0.25">
      <c r="A13" s="30" t="s">
        <v>19</v>
      </c>
      <c r="B13" s="70"/>
      <c r="C13" s="70"/>
      <c r="D13" s="71">
        <f>AD108</f>
        <v>20.115273775216139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11.652035115722265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18.904899135446687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47.4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20.403458213256485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15.132105684547639</v>
      </c>
      <c r="P15" s="72" t="s">
        <v>84</v>
      </c>
      <c r="S15" s="115" t="s">
        <v>60</v>
      </c>
      <c r="T15" s="115"/>
      <c r="U15" s="116"/>
      <c r="V15" s="116">
        <v>189</v>
      </c>
      <c r="W15" s="116">
        <v>182</v>
      </c>
      <c r="X15" s="116">
        <v>161</v>
      </c>
      <c r="Y15" s="112">
        <v>152</v>
      </c>
      <c r="Z15" s="112">
        <v>168</v>
      </c>
      <c r="AB15" s="117">
        <f t="shared" ref="AB15:AB34" si="2">IF(Z15="np",0,Z15/$Z$34)</f>
        <v>9.6496266513497991E-2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26.39769452449568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84.867894315452361</v>
      </c>
      <c r="P16" s="37" t="s">
        <v>84</v>
      </c>
      <c r="S16" s="115" t="s">
        <v>61</v>
      </c>
      <c r="T16" s="115"/>
      <c r="U16" s="116"/>
      <c r="V16" s="116">
        <v>7</v>
      </c>
      <c r="W16" s="116">
        <v>13</v>
      </c>
      <c r="X16" s="116">
        <v>14</v>
      </c>
      <c r="Y16" s="112">
        <v>19</v>
      </c>
      <c r="Z16" s="112">
        <v>4</v>
      </c>
      <c r="AB16" s="117">
        <f t="shared" si="2"/>
        <v>2.2975301550832855E-3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88</v>
      </c>
      <c r="W17" s="116">
        <v>86</v>
      </c>
      <c r="X17" s="116">
        <v>73</v>
      </c>
      <c r="Y17" s="112">
        <v>75</v>
      </c>
      <c r="Z17" s="112">
        <v>71</v>
      </c>
      <c r="AB17" s="117">
        <f t="shared" si="2"/>
        <v>4.0781160252728314E-2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11</v>
      </c>
      <c r="W18" s="116">
        <v>5</v>
      </c>
      <c r="X18" s="116">
        <v>12</v>
      </c>
      <c r="Y18" s="112">
        <v>13</v>
      </c>
      <c r="Z18" s="112">
        <v>16</v>
      </c>
      <c r="AB18" s="117">
        <f t="shared" si="2"/>
        <v>9.190120620333142E-3</v>
      </c>
    </row>
    <row r="19" spans="1:28" x14ac:dyDescent="0.25">
      <c r="A19" s="61" t="str">
        <f>$S$1&amp;" ("&amp;$V$2&amp;" to "&amp;$Z$2&amp;")"</f>
        <v>Tasman (2017-18 to 2021-22)</v>
      </c>
      <c r="B19" s="61"/>
      <c r="C19" s="61"/>
      <c r="D19" s="61"/>
      <c r="E19" s="61"/>
      <c r="F19" s="61"/>
      <c r="G19" s="61" t="str">
        <f>$S$1&amp;" ("&amp;$V$2&amp;" to "&amp;$Z$2&amp;")"</f>
        <v>Tasman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128</v>
      </c>
      <c r="W19" s="116">
        <v>84</v>
      </c>
      <c r="X19" s="116">
        <v>104</v>
      </c>
      <c r="Y19" s="112">
        <v>115</v>
      </c>
      <c r="Z19" s="112">
        <v>117</v>
      </c>
      <c r="AB19" s="117">
        <f t="shared" si="2"/>
        <v>6.7202757036186098E-2</v>
      </c>
    </row>
    <row r="20" spans="1:28" x14ac:dyDescent="0.25">
      <c r="S20" s="115" t="s">
        <v>65</v>
      </c>
      <c r="T20" s="115"/>
      <c r="U20" s="116"/>
      <c r="V20" s="116">
        <v>10</v>
      </c>
      <c r="W20" s="116">
        <v>18</v>
      </c>
      <c r="X20" s="116">
        <v>15</v>
      </c>
      <c r="Y20" s="112">
        <v>22</v>
      </c>
      <c r="Z20" s="112">
        <v>22</v>
      </c>
      <c r="AB20" s="117">
        <f t="shared" si="2"/>
        <v>1.263641585295807E-2</v>
      </c>
    </row>
    <row r="21" spans="1:28" x14ac:dyDescent="0.25">
      <c r="S21" s="115" t="s">
        <v>66</v>
      </c>
      <c r="T21" s="115"/>
      <c r="U21" s="116"/>
      <c r="V21" s="116">
        <v>86</v>
      </c>
      <c r="W21" s="116">
        <v>74</v>
      </c>
      <c r="X21" s="116">
        <v>84</v>
      </c>
      <c r="Y21" s="112">
        <v>108</v>
      </c>
      <c r="Z21" s="112">
        <v>117</v>
      </c>
      <c r="AB21" s="117">
        <f t="shared" si="2"/>
        <v>6.7202757036186098E-2</v>
      </c>
    </row>
    <row r="22" spans="1:28" x14ac:dyDescent="0.25">
      <c r="S22" s="115" t="s">
        <v>67</v>
      </c>
      <c r="T22" s="115"/>
      <c r="U22" s="116"/>
      <c r="V22" s="116">
        <v>157</v>
      </c>
      <c r="W22" s="116">
        <v>207</v>
      </c>
      <c r="X22" s="116">
        <v>171</v>
      </c>
      <c r="Y22" s="112">
        <v>186</v>
      </c>
      <c r="Z22" s="112">
        <v>198</v>
      </c>
      <c r="AB22" s="117">
        <f t="shared" si="2"/>
        <v>0.11372774267662263</v>
      </c>
    </row>
    <row r="23" spans="1:28" x14ac:dyDescent="0.25">
      <c r="S23" s="115" t="s">
        <v>68</v>
      </c>
      <c r="T23" s="115"/>
      <c r="U23" s="116"/>
      <c r="V23" s="116">
        <v>64</v>
      </c>
      <c r="W23" s="116">
        <v>59</v>
      </c>
      <c r="X23" s="116">
        <v>61</v>
      </c>
      <c r="Y23" s="112">
        <v>49</v>
      </c>
      <c r="Z23" s="112">
        <v>41</v>
      </c>
      <c r="AB23" s="117">
        <f t="shared" si="2"/>
        <v>2.3549684089603676E-2</v>
      </c>
    </row>
    <row r="24" spans="1:28" x14ac:dyDescent="0.25">
      <c r="S24" s="115" t="s">
        <v>69</v>
      </c>
      <c r="T24" s="115"/>
      <c r="U24" s="116"/>
      <c r="V24" s="116">
        <v>7</v>
      </c>
      <c r="W24" s="116">
        <v>12</v>
      </c>
      <c r="X24" s="116">
        <v>14</v>
      </c>
      <c r="Y24" s="112">
        <v>12</v>
      </c>
      <c r="Z24" s="112">
        <v>5</v>
      </c>
      <c r="AB24" s="117">
        <f t="shared" si="2"/>
        <v>2.8719126938541069E-3</v>
      </c>
    </row>
    <row r="25" spans="1:28" x14ac:dyDescent="0.25">
      <c r="S25" s="115" t="s">
        <v>70</v>
      </c>
      <c r="T25" s="115"/>
      <c r="U25" s="116"/>
      <c r="V25" s="116">
        <v>35</v>
      </c>
      <c r="W25" s="116">
        <v>23</v>
      </c>
      <c r="X25" s="116">
        <v>34</v>
      </c>
      <c r="Y25" s="112">
        <v>38</v>
      </c>
      <c r="Z25" s="112">
        <v>31</v>
      </c>
      <c r="AB25" s="117">
        <f t="shared" si="2"/>
        <v>1.7805858701895463E-2</v>
      </c>
    </row>
    <row r="26" spans="1:28" x14ac:dyDescent="0.25">
      <c r="S26" s="115" t="s">
        <v>71</v>
      </c>
      <c r="T26" s="115"/>
      <c r="U26" s="116"/>
      <c r="V26" s="116">
        <v>19</v>
      </c>
      <c r="W26" s="116">
        <v>18</v>
      </c>
      <c r="X26" s="116">
        <v>15</v>
      </c>
      <c r="Y26" s="112">
        <v>18</v>
      </c>
      <c r="Z26" s="112">
        <v>22</v>
      </c>
      <c r="AB26" s="117">
        <f t="shared" si="2"/>
        <v>1.263641585295807E-2</v>
      </c>
    </row>
    <row r="27" spans="1:28" x14ac:dyDescent="0.25">
      <c r="S27" s="115" t="s">
        <v>72</v>
      </c>
      <c r="T27" s="115"/>
      <c r="U27" s="116"/>
      <c r="V27" s="116">
        <v>60</v>
      </c>
      <c r="W27" s="116">
        <v>61</v>
      </c>
      <c r="X27" s="116">
        <v>73</v>
      </c>
      <c r="Y27" s="112">
        <v>81</v>
      </c>
      <c r="Z27" s="112">
        <v>98</v>
      </c>
      <c r="AB27" s="117">
        <f t="shared" si="2"/>
        <v>5.6289488799540495E-2</v>
      </c>
    </row>
    <row r="28" spans="1:28" x14ac:dyDescent="0.25">
      <c r="S28" s="115" t="s">
        <v>73</v>
      </c>
      <c r="T28" s="115"/>
      <c r="U28" s="116"/>
      <c r="V28" s="116">
        <v>81</v>
      </c>
      <c r="W28" s="116">
        <v>78</v>
      </c>
      <c r="X28" s="116">
        <v>95</v>
      </c>
      <c r="Y28" s="112">
        <v>98</v>
      </c>
      <c r="Z28" s="112">
        <v>117</v>
      </c>
      <c r="AB28" s="117">
        <f t="shared" si="2"/>
        <v>6.7202757036186098E-2</v>
      </c>
    </row>
    <row r="29" spans="1:28" x14ac:dyDescent="0.25">
      <c r="S29" s="115" t="s">
        <v>74</v>
      </c>
      <c r="T29" s="115"/>
      <c r="U29" s="116"/>
      <c r="V29" s="116">
        <v>78</v>
      </c>
      <c r="W29" s="116">
        <v>82</v>
      </c>
      <c r="X29" s="116">
        <v>63</v>
      </c>
      <c r="Y29" s="112">
        <v>73</v>
      </c>
      <c r="Z29" s="112">
        <v>95</v>
      </c>
      <c r="AB29" s="117">
        <f t="shared" si="2"/>
        <v>5.4566341183228027E-2</v>
      </c>
    </row>
    <row r="30" spans="1:28" x14ac:dyDescent="0.25">
      <c r="S30" s="115" t="s">
        <v>75</v>
      </c>
      <c r="T30" s="115"/>
      <c r="U30" s="116"/>
      <c r="V30" s="116">
        <v>114</v>
      </c>
      <c r="W30" s="116">
        <v>107</v>
      </c>
      <c r="X30" s="116">
        <v>112</v>
      </c>
      <c r="Y30" s="112">
        <v>116</v>
      </c>
      <c r="Z30" s="112">
        <v>113</v>
      </c>
      <c r="AB30" s="117">
        <f t="shared" si="2"/>
        <v>6.4905226881102812E-2</v>
      </c>
    </row>
    <row r="31" spans="1:28" x14ac:dyDescent="0.25">
      <c r="S31" s="115" t="s">
        <v>76</v>
      </c>
      <c r="T31" s="115"/>
      <c r="U31" s="116"/>
      <c r="V31" s="116">
        <v>118</v>
      </c>
      <c r="W31" s="116">
        <v>126</v>
      </c>
      <c r="X31" s="116">
        <v>122</v>
      </c>
      <c r="Y31" s="112">
        <v>143</v>
      </c>
      <c r="Z31" s="112">
        <v>164</v>
      </c>
      <c r="AB31" s="117">
        <f t="shared" si="2"/>
        <v>9.4198736358414706E-2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151</v>
      </c>
      <c r="W32" s="116">
        <v>160</v>
      </c>
      <c r="X32" s="116">
        <v>170</v>
      </c>
      <c r="Y32" s="112">
        <v>138</v>
      </c>
      <c r="Z32" s="112">
        <v>138</v>
      </c>
      <c r="AB32" s="117">
        <f t="shared" si="2"/>
        <v>7.9264790350373343E-2</v>
      </c>
    </row>
    <row r="33" spans="19:32" x14ac:dyDescent="0.25">
      <c r="S33" s="115" t="s">
        <v>78</v>
      </c>
      <c r="T33" s="115"/>
      <c r="U33" s="116"/>
      <c r="V33" s="116">
        <v>25</v>
      </c>
      <c r="W33" s="116">
        <v>33</v>
      </c>
      <c r="X33" s="116">
        <v>36</v>
      </c>
      <c r="Y33" s="112">
        <v>40</v>
      </c>
      <c r="Z33" s="112">
        <v>54</v>
      </c>
      <c r="AB33" s="117">
        <f t="shared" si="2"/>
        <v>3.1016657093624354E-2</v>
      </c>
    </row>
    <row r="34" spans="19:32" x14ac:dyDescent="0.25">
      <c r="S34" s="118" t="s">
        <v>53</v>
      </c>
      <c r="T34" s="118"/>
      <c r="U34" s="119"/>
      <c r="V34" s="119">
        <v>1612</v>
      </c>
      <c r="W34" s="119">
        <v>1581</v>
      </c>
      <c r="X34" s="119">
        <v>1542</v>
      </c>
      <c r="Y34" s="120">
        <v>1620</v>
      </c>
      <c r="Z34" s="120">
        <v>1741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1003</v>
      </c>
      <c r="W37" s="112">
        <v>966</v>
      </c>
      <c r="X37" s="112">
        <v>1033</v>
      </c>
      <c r="Y37" s="112">
        <v>1057</v>
      </c>
      <c r="Z37" s="112">
        <v>1060</v>
      </c>
      <c r="AB37" s="132">
        <f>Z37/Z40*100</f>
        <v>84.867894315452361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170</v>
      </c>
      <c r="W38" s="112">
        <v>175</v>
      </c>
      <c r="X38" s="112">
        <v>145</v>
      </c>
      <c r="Y38" s="112">
        <v>148</v>
      </c>
      <c r="Z38" s="112">
        <v>189</v>
      </c>
      <c r="AB38" s="132">
        <f>Z38/Z40*100</f>
        <v>15.132105684547639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1173</v>
      </c>
      <c r="W40" s="112">
        <v>1141</v>
      </c>
      <c r="X40" s="112">
        <v>1178</v>
      </c>
      <c r="Y40" s="112">
        <v>1205</v>
      </c>
      <c r="Z40" s="112">
        <v>1249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4</v>
      </c>
      <c r="X44" s="112">
        <v>0</v>
      </c>
      <c r="Y44" s="112">
        <v>1</v>
      </c>
      <c r="Z44" s="112">
        <v>3</v>
      </c>
    </row>
    <row r="45" spans="19:32" x14ac:dyDescent="0.25">
      <c r="S45" s="115" t="s">
        <v>37</v>
      </c>
      <c r="T45" s="115"/>
      <c r="U45" s="112"/>
      <c r="V45" s="112">
        <v>15</v>
      </c>
      <c r="W45" s="112">
        <v>19</v>
      </c>
      <c r="X45" s="112">
        <v>15</v>
      </c>
      <c r="Y45" s="112">
        <v>15</v>
      </c>
      <c r="Z45" s="112">
        <v>21</v>
      </c>
    </row>
    <row r="46" spans="19:32" x14ac:dyDescent="0.25">
      <c r="S46" s="115" t="s">
        <v>38</v>
      </c>
      <c r="T46" s="115"/>
      <c r="U46" s="112"/>
      <c r="V46" s="112">
        <v>42</v>
      </c>
      <c r="W46" s="112">
        <v>38</v>
      </c>
      <c r="X46" s="112">
        <v>33</v>
      </c>
      <c r="Y46" s="112">
        <v>30</v>
      </c>
      <c r="Z46" s="112">
        <v>41</v>
      </c>
    </row>
    <row r="47" spans="19:32" x14ac:dyDescent="0.25">
      <c r="S47" s="115" t="s">
        <v>39</v>
      </c>
      <c r="T47" s="115"/>
      <c r="U47" s="112"/>
      <c r="V47" s="112">
        <v>59</v>
      </c>
      <c r="W47" s="112">
        <v>37</v>
      </c>
      <c r="X47" s="112">
        <v>38</v>
      </c>
      <c r="Y47" s="112">
        <v>53</v>
      </c>
      <c r="Z47" s="112">
        <v>44</v>
      </c>
    </row>
    <row r="48" spans="19:32" x14ac:dyDescent="0.25">
      <c r="S48" s="115" t="s">
        <v>40</v>
      </c>
      <c r="T48" s="115"/>
      <c r="U48" s="112"/>
      <c r="V48" s="112">
        <v>74</v>
      </c>
      <c r="W48" s="112">
        <v>69</v>
      </c>
      <c r="X48" s="112">
        <v>52</v>
      </c>
      <c r="Y48" s="112">
        <v>58</v>
      </c>
      <c r="Z48" s="112">
        <v>55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65</v>
      </c>
      <c r="W49" s="112">
        <v>80</v>
      </c>
      <c r="X49" s="112">
        <v>57</v>
      </c>
      <c r="Y49" s="112">
        <v>58</v>
      </c>
      <c r="Z49" s="112">
        <v>68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Tasman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51</v>
      </c>
      <c r="W50" s="112">
        <v>46</v>
      </c>
      <c r="X50" s="112">
        <v>72</v>
      </c>
      <c r="Y50" s="112">
        <v>92</v>
      </c>
      <c r="Z50" s="112">
        <v>70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62</v>
      </c>
      <c r="W51" s="112">
        <v>59</v>
      </c>
      <c r="X51" s="112">
        <v>44</v>
      </c>
      <c r="Y51" s="112">
        <v>49</v>
      </c>
      <c r="Z51" s="112">
        <v>78</v>
      </c>
    </row>
    <row r="52" spans="1:26" ht="15" customHeight="1" x14ac:dyDescent="0.25">
      <c r="S52" s="115" t="s">
        <v>44</v>
      </c>
      <c r="T52" s="115"/>
      <c r="U52" s="112"/>
      <c r="V52" s="112">
        <v>87</v>
      </c>
      <c r="W52" s="112">
        <v>78</v>
      </c>
      <c r="X52" s="112">
        <v>80</v>
      </c>
      <c r="Y52" s="112">
        <v>74</v>
      </c>
      <c r="Z52" s="112">
        <v>65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74</v>
      </c>
      <c r="W53" s="112">
        <v>79</v>
      </c>
      <c r="X53" s="112">
        <v>75</v>
      </c>
      <c r="Y53" s="112">
        <v>66</v>
      </c>
      <c r="Z53" s="112">
        <v>77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117</v>
      </c>
      <c r="W54" s="112">
        <v>109</v>
      </c>
      <c r="X54" s="112">
        <v>104</v>
      </c>
      <c r="Y54" s="112">
        <v>109</v>
      </c>
      <c r="Z54" s="112">
        <v>105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109</v>
      </c>
      <c r="W55" s="112">
        <v>106</v>
      </c>
      <c r="X55" s="112">
        <v>97</v>
      </c>
      <c r="Y55" s="112">
        <v>90</v>
      </c>
      <c r="Z55" s="112">
        <v>107</v>
      </c>
    </row>
    <row r="56" spans="1:26" ht="15" customHeight="1" x14ac:dyDescent="0.25">
      <c r="S56" s="115" t="s">
        <v>48</v>
      </c>
      <c r="T56" s="115"/>
      <c r="U56" s="112"/>
      <c r="V56" s="112">
        <v>44</v>
      </c>
      <c r="W56" s="112">
        <v>58</v>
      </c>
      <c r="X56" s="112">
        <v>68</v>
      </c>
      <c r="Y56" s="112">
        <v>73</v>
      </c>
      <c r="Z56" s="112">
        <v>68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22</v>
      </c>
      <c r="W57" s="112">
        <v>18</v>
      </c>
      <c r="X57" s="112">
        <v>26</v>
      </c>
      <c r="Y57" s="112">
        <v>33</v>
      </c>
      <c r="Z57" s="112">
        <v>30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7</v>
      </c>
      <c r="W58" s="112">
        <v>12</v>
      </c>
      <c r="X58" s="112">
        <v>12</v>
      </c>
      <c r="Y58" s="112">
        <v>9</v>
      </c>
      <c r="Z58" s="112">
        <v>21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3</v>
      </c>
      <c r="W59" s="112">
        <v>6</v>
      </c>
      <c r="X59" s="112">
        <v>6</v>
      </c>
      <c r="Y59" s="112">
        <v>5</v>
      </c>
      <c r="Z59" s="112">
        <v>4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0</v>
      </c>
      <c r="W60" s="112">
        <v>0</v>
      </c>
      <c r="X60" s="112">
        <v>0</v>
      </c>
      <c r="Y60" s="112">
        <v>3</v>
      </c>
      <c r="Z60" s="112">
        <v>5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837</v>
      </c>
      <c r="W61" s="112">
        <v>812</v>
      </c>
      <c r="X61" s="112">
        <v>774</v>
      </c>
      <c r="Y61" s="112">
        <v>818</v>
      </c>
      <c r="Z61" s="112">
        <v>870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5</v>
      </c>
      <c r="W63" s="112">
        <v>3</v>
      </c>
      <c r="X63" s="112">
        <v>0</v>
      </c>
      <c r="Y63" s="112">
        <v>5</v>
      </c>
      <c r="Z63" s="112">
        <v>5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29</v>
      </c>
      <c r="W64" s="112">
        <v>17</v>
      </c>
      <c r="X64" s="112">
        <v>22</v>
      </c>
      <c r="Y64" s="112">
        <v>22</v>
      </c>
      <c r="Z64" s="112">
        <v>26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Tasman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43</v>
      </c>
      <c r="W65" s="112">
        <v>43</v>
      </c>
      <c r="X65" s="112">
        <v>41</v>
      </c>
      <c r="Y65" s="112">
        <v>41</v>
      </c>
      <c r="Z65" s="112">
        <v>38</v>
      </c>
    </row>
    <row r="66" spans="1:26" x14ac:dyDescent="0.25">
      <c r="S66" s="115" t="s">
        <v>39</v>
      </c>
      <c r="T66" s="115"/>
      <c r="U66" s="112"/>
      <c r="V66" s="112">
        <v>50</v>
      </c>
      <c r="W66" s="112">
        <v>40</v>
      </c>
      <c r="X66" s="112">
        <v>20</v>
      </c>
      <c r="Y66" s="112">
        <v>21</v>
      </c>
      <c r="Z66" s="112">
        <v>38</v>
      </c>
    </row>
    <row r="67" spans="1:26" x14ac:dyDescent="0.25">
      <c r="S67" s="115" t="s">
        <v>40</v>
      </c>
      <c r="T67" s="115"/>
      <c r="U67" s="112"/>
      <c r="V67" s="112">
        <v>51</v>
      </c>
      <c r="W67" s="112">
        <v>57</v>
      </c>
      <c r="X67" s="112">
        <v>60</v>
      </c>
      <c r="Y67" s="112">
        <v>59</v>
      </c>
      <c r="Z67" s="112">
        <v>58</v>
      </c>
    </row>
    <row r="68" spans="1:26" x14ac:dyDescent="0.25">
      <c r="S68" s="115" t="s">
        <v>41</v>
      </c>
      <c r="T68" s="115"/>
      <c r="U68" s="112"/>
      <c r="V68" s="112">
        <v>50</v>
      </c>
      <c r="W68" s="112">
        <v>45</v>
      </c>
      <c r="X68" s="112">
        <v>40</v>
      </c>
      <c r="Y68" s="112">
        <v>54</v>
      </c>
      <c r="Z68" s="112">
        <v>65</v>
      </c>
    </row>
    <row r="69" spans="1:26" x14ac:dyDescent="0.25">
      <c r="S69" s="115" t="s">
        <v>42</v>
      </c>
      <c r="T69" s="115"/>
      <c r="U69" s="112"/>
      <c r="V69" s="112">
        <v>61</v>
      </c>
      <c r="W69" s="112">
        <v>72</v>
      </c>
      <c r="X69" s="112">
        <v>68</v>
      </c>
      <c r="Y69" s="112">
        <v>63</v>
      </c>
      <c r="Z69" s="112">
        <v>54</v>
      </c>
    </row>
    <row r="70" spans="1:26" x14ac:dyDescent="0.25">
      <c r="S70" s="115" t="s">
        <v>43</v>
      </c>
      <c r="T70" s="115"/>
      <c r="U70" s="112"/>
      <c r="V70" s="112">
        <v>57</v>
      </c>
      <c r="W70" s="112">
        <v>59</v>
      </c>
      <c r="X70" s="112">
        <v>79</v>
      </c>
      <c r="Y70" s="112">
        <v>72</v>
      </c>
      <c r="Z70" s="112">
        <v>95</v>
      </c>
    </row>
    <row r="71" spans="1:26" x14ac:dyDescent="0.25">
      <c r="S71" s="115" t="s">
        <v>44</v>
      </c>
      <c r="T71" s="115"/>
      <c r="U71" s="112"/>
      <c r="V71" s="112">
        <v>85</v>
      </c>
      <c r="W71" s="112">
        <v>68</v>
      </c>
      <c r="X71" s="112">
        <v>76</v>
      </c>
      <c r="Y71" s="112">
        <v>74</v>
      </c>
      <c r="Z71" s="112">
        <v>83</v>
      </c>
    </row>
    <row r="72" spans="1:26" x14ac:dyDescent="0.25">
      <c r="S72" s="115" t="s">
        <v>45</v>
      </c>
      <c r="T72" s="115"/>
      <c r="U72" s="112"/>
      <c r="V72" s="112">
        <v>91</v>
      </c>
      <c r="W72" s="112">
        <v>93</v>
      </c>
      <c r="X72" s="112">
        <v>89</v>
      </c>
      <c r="Y72" s="112">
        <v>82</v>
      </c>
      <c r="Z72" s="112">
        <v>76</v>
      </c>
    </row>
    <row r="73" spans="1:26" x14ac:dyDescent="0.25">
      <c r="S73" s="115" t="s">
        <v>46</v>
      </c>
      <c r="T73" s="115"/>
      <c r="U73" s="112"/>
      <c r="V73" s="112">
        <v>104</v>
      </c>
      <c r="W73" s="112">
        <v>103</v>
      </c>
      <c r="X73" s="112">
        <v>87</v>
      </c>
      <c r="Y73" s="112">
        <v>111</v>
      </c>
      <c r="Z73" s="112">
        <v>123</v>
      </c>
    </row>
    <row r="74" spans="1:26" x14ac:dyDescent="0.25">
      <c r="S74" s="115" t="s">
        <v>47</v>
      </c>
      <c r="T74" s="115"/>
      <c r="U74" s="112"/>
      <c r="V74" s="112">
        <v>94</v>
      </c>
      <c r="W74" s="112">
        <v>97</v>
      </c>
      <c r="X74" s="112">
        <v>107</v>
      </c>
      <c r="Y74" s="112">
        <v>112</v>
      </c>
      <c r="Z74" s="112">
        <v>101</v>
      </c>
    </row>
    <row r="75" spans="1:26" x14ac:dyDescent="0.25">
      <c r="S75" s="115" t="s">
        <v>48</v>
      </c>
      <c r="T75" s="115"/>
      <c r="U75" s="112"/>
      <c r="V75" s="112">
        <v>46</v>
      </c>
      <c r="W75" s="112">
        <v>36</v>
      </c>
      <c r="X75" s="112">
        <v>37</v>
      </c>
      <c r="Y75" s="112">
        <v>45</v>
      </c>
      <c r="Z75" s="112">
        <v>50</v>
      </c>
    </row>
    <row r="76" spans="1:26" x14ac:dyDescent="0.25">
      <c r="S76" s="115" t="s">
        <v>49</v>
      </c>
      <c r="T76" s="115"/>
      <c r="U76" s="112"/>
      <c r="V76" s="112">
        <v>16</v>
      </c>
      <c r="W76" s="112">
        <v>24</v>
      </c>
      <c r="X76" s="112">
        <v>21</v>
      </c>
      <c r="Y76" s="112">
        <v>27</v>
      </c>
      <c r="Z76" s="112">
        <v>24</v>
      </c>
    </row>
    <row r="77" spans="1:26" x14ac:dyDescent="0.25">
      <c r="S77" s="115" t="s">
        <v>50</v>
      </c>
      <c r="T77" s="115"/>
      <c r="U77" s="112"/>
      <c r="V77" s="112">
        <v>3</v>
      </c>
      <c r="W77" s="112">
        <v>7</v>
      </c>
      <c r="X77" s="112">
        <v>12</v>
      </c>
      <c r="Y77" s="112">
        <v>9</v>
      </c>
      <c r="Z77" s="112">
        <v>6</v>
      </c>
    </row>
    <row r="78" spans="1:26" x14ac:dyDescent="0.25">
      <c r="S78" s="115" t="s">
        <v>51</v>
      </c>
      <c r="T78" s="115"/>
      <c r="U78" s="112"/>
      <c r="V78" s="112">
        <v>0</v>
      </c>
      <c r="W78" s="112">
        <v>0</v>
      </c>
      <c r="X78" s="112">
        <v>0</v>
      </c>
      <c r="Y78" s="112">
        <v>3</v>
      </c>
      <c r="Z78" s="112">
        <v>4</v>
      </c>
    </row>
    <row r="79" spans="1:26" x14ac:dyDescent="0.25">
      <c r="S79" s="115" t="s">
        <v>52</v>
      </c>
      <c r="T79" s="115"/>
      <c r="U79" s="112"/>
      <c r="V79" s="112">
        <v>6</v>
      </c>
      <c r="W79" s="112">
        <v>0</v>
      </c>
      <c r="X79" s="112">
        <v>0</v>
      </c>
      <c r="Y79" s="112">
        <v>2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776</v>
      </c>
      <c r="W80" s="112">
        <v>775</v>
      </c>
      <c r="X80" s="112">
        <v>764</v>
      </c>
      <c r="Y80" s="112">
        <v>802</v>
      </c>
      <c r="Z80" s="112">
        <v>872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Tasman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59</v>
      </c>
      <c r="W83" s="112">
        <v>55</v>
      </c>
      <c r="X83" s="112">
        <v>58</v>
      </c>
      <c r="Y83" s="112">
        <v>59</v>
      </c>
      <c r="Z83" s="112">
        <v>66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51</v>
      </c>
      <c r="W84" s="112">
        <v>41</v>
      </c>
      <c r="X84" s="112">
        <v>50</v>
      </c>
      <c r="Y84" s="112">
        <v>55</v>
      </c>
      <c r="Z84" s="112">
        <v>63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84</v>
      </c>
      <c r="W85" s="112">
        <v>89</v>
      </c>
      <c r="X85" s="112">
        <v>91</v>
      </c>
      <c r="Y85" s="112">
        <v>76</v>
      </c>
      <c r="Z85" s="112">
        <v>91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1,735</v>
      </c>
      <c r="D86" s="94">
        <f t="shared" ref="D86:D91" si="4">AD4</f>
        <v>7.0987654320987748E-2</v>
      </c>
      <c r="E86" s="95">
        <f t="shared" ref="E86:E91" si="5">AD4</f>
        <v>7.0987654320987748E-2</v>
      </c>
      <c r="F86" s="94">
        <f t="shared" ref="F86:F91" si="6">AF4</f>
        <v>7.6970825574177448E-2</v>
      </c>
      <c r="G86" s="95">
        <f t="shared" ref="G86:G91" si="7">AF4</f>
        <v>7.6970825574177448E-2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42</v>
      </c>
      <c r="W86" s="112">
        <v>47</v>
      </c>
      <c r="X86" s="112">
        <v>45</v>
      </c>
      <c r="Y86" s="112">
        <v>46</v>
      </c>
      <c r="Z86" s="112">
        <v>44</v>
      </c>
    </row>
    <row r="87" spans="1:30" ht="15" customHeight="1" x14ac:dyDescent="0.25">
      <c r="A87" s="96" t="s">
        <v>4</v>
      </c>
      <c r="B87" s="49"/>
      <c r="C87" s="97" t="str">
        <f t="shared" si="3"/>
        <v>865</v>
      </c>
      <c r="D87" s="94">
        <f t="shared" si="4"/>
        <v>5.7457212713936334E-2</v>
      </c>
      <c r="E87" s="95">
        <f t="shared" si="5"/>
        <v>5.7457212713936334E-2</v>
      </c>
      <c r="F87" s="94">
        <f t="shared" si="6"/>
        <v>4.0914560770156427E-2</v>
      </c>
      <c r="G87" s="95">
        <f t="shared" si="7"/>
        <v>4.0914560770156427E-2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10</v>
      </c>
      <c r="W87" s="112">
        <v>8</v>
      </c>
      <c r="X87" s="112">
        <v>9</v>
      </c>
      <c r="Y87" s="112">
        <v>12</v>
      </c>
      <c r="Z87" s="112">
        <v>15</v>
      </c>
    </row>
    <row r="88" spans="1:30" ht="15" customHeight="1" x14ac:dyDescent="0.25">
      <c r="A88" s="96" t="s">
        <v>5</v>
      </c>
      <c r="B88" s="49"/>
      <c r="C88" s="97" t="str">
        <f t="shared" si="3"/>
        <v>869</v>
      </c>
      <c r="D88" s="94">
        <f t="shared" si="4"/>
        <v>8.3541147132169646E-2</v>
      </c>
      <c r="E88" s="95">
        <f t="shared" si="5"/>
        <v>8.3541147132169646E-2</v>
      </c>
      <c r="F88" s="94">
        <f t="shared" si="6"/>
        <v>0.11696658097686385</v>
      </c>
      <c r="G88" s="95">
        <f t="shared" si="7"/>
        <v>0.11696658097686385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9</v>
      </c>
      <c r="W88" s="112">
        <v>7</v>
      </c>
      <c r="X88" s="112">
        <v>6</v>
      </c>
      <c r="Y88" s="112">
        <v>6</v>
      </c>
      <c r="Z88" s="112">
        <v>8</v>
      </c>
    </row>
    <row r="89" spans="1:30" ht="15" customHeight="1" x14ac:dyDescent="0.25">
      <c r="A89" s="49" t="s">
        <v>6</v>
      </c>
      <c r="B89" s="49"/>
      <c r="C89" s="97" t="str">
        <f t="shared" si="3"/>
        <v>1,253</v>
      </c>
      <c r="D89" s="94">
        <f t="shared" si="4"/>
        <v>4.4166666666666687E-2</v>
      </c>
      <c r="E89" s="95">
        <f t="shared" si="5"/>
        <v>4.4166666666666687E-2</v>
      </c>
      <c r="F89" s="94">
        <f t="shared" si="6"/>
        <v>7.1856287425149601E-2</v>
      </c>
      <c r="G89" s="95">
        <f t="shared" si="7"/>
        <v>7.1856287425149601E-2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47</v>
      </c>
      <c r="W89" s="112">
        <v>43</v>
      </c>
      <c r="X89" s="112">
        <v>43</v>
      </c>
      <c r="Y89" s="112">
        <v>48</v>
      </c>
      <c r="Z89" s="112">
        <v>41</v>
      </c>
    </row>
    <row r="90" spans="1:30" ht="15" customHeight="1" x14ac:dyDescent="0.25">
      <c r="A90" s="49" t="s">
        <v>96</v>
      </c>
      <c r="B90" s="49"/>
      <c r="C90" s="97" t="str">
        <f t="shared" si="3"/>
        <v>$34,812</v>
      </c>
      <c r="D90" s="94">
        <f t="shared" si="4"/>
        <v>-5.1636507277073584E-2</v>
      </c>
      <c r="E90" s="95">
        <f t="shared" si="5"/>
        <v>-5.1636507277073584E-2</v>
      </c>
      <c r="F90" s="94">
        <f t="shared" si="6"/>
        <v>0.15589474180517571</v>
      </c>
      <c r="G90" s="95">
        <f t="shared" si="7"/>
        <v>0.15589474180517571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108</v>
      </c>
      <c r="W90" s="112">
        <v>102</v>
      </c>
      <c r="X90" s="112">
        <v>108</v>
      </c>
      <c r="Y90" s="112">
        <v>121</v>
      </c>
      <c r="Z90" s="112">
        <v>102</v>
      </c>
    </row>
    <row r="91" spans="1:30" ht="15" customHeight="1" x14ac:dyDescent="0.25">
      <c r="A91" s="49" t="s">
        <v>7</v>
      </c>
      <c r="B91" s="49"/>
      <c r="C91" s="97" t="str">
        <f t="shared" si="3"/>
        <v>$56.5 mil</v>
      </c>
      <c r="D91" s="94">
        <f t="shared" si="4"/>
        <v>9.410701235837915E-2</v>
      </c>
      <c r="E91" s="95">
        <f t="shared" si="5"/>
        <v>9.410701235837915E-2</v>
      </c>
      <c r="F91" s="94">
        <f t="shared" si="6"/>
        <v>0.19541976182604093</v>
      </c>
      <c r="G91" s="95">
        <f t="shared" si="7"/>
        <v>0.19541976182604093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609</v>
      </c>
      <c r="W91" s="112">
        <v>589</v>
      </c>
      <c r="X91" s="112">
        <v>608</v>
      </c>
      <c r="Y91" s="112">
        <v>612</v>
      </c>
      <c r="Z91" s="112">
        <v>638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32</v>
      </c>
      <c r="W93" s="112">
        <v>37</v>
      </c>
      <c r="X93" s="112">
        <v>42</v>
      </c>
      <c r="Y93" s="112">
        <v>39</v>
      </c>
      <c r="Z93" s="112">
        <v>45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84</v>
      </c>
      <c r="W94" s="112">
        <v>81</v>
      </c>
      <c r="X94" s="112">
        <v>86</v>
      </c>
      <c r="Y94" s="112">
        <v>107</v>
      </c>
      <c r="Z94" s="112">
        <v>92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21</v>
      </c>
      <c r="W95" s="112">
        <v>21</v>
      </c>
      <c r="X95" s="112">
        <v>23</v>
      </c>
      <c r="Y95" s="112">
        <v>25</v>
      </c>
      <c r="Z95" s="112">
        <v>23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95</v>
      </c>
      <c r="W96" s="112">
        <v>105</v>
      </c>
      <c r="X96" s="112">
        <v>111</v>
      </c>
      <c r="Y96" s="112">
        <v>103</v>
      </c>
      <c r="Z96" s="112">
        <v>115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69</v>
      </c>
      <c r="W97" s="112">
        <v>59</v>
      </c>
      <c r="X97" s="112">
        <v>63</v>
      </c>
      <c r="Y97" s="112">
        <v>66</v>
      </c>
      <c r="Z97" s="112">
        <v>76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38</v>
      </c>
      <c r="W98" s="112">
        <v>32</v>
      </c>
      <c r="X98" s="112">
        <v>42</v>
      </c>
      <c r="Y98" s="112">
        <v>38</v>
      </c>
      <c r="Z98" s="112">
        <v>43</v>
      </c>
    </row>
    <row r="99" spans="1:32" ht="15" customHeight="1" x14ac:dyDescent="0.25">
      <c r="S99" s="115" t="s">
        <v>143</v>
      </c>
      <c r="T99" s="115"/>
      <c r="U99" s="112"/>
      <c r="V99" s="112">
        <v>9</v>
      </c>
      <c r="W99" s="112">
        <v>5</v>
      </c>
      <c r="X99" s="112">
        <v>0</v>
      </c>
      <c r="Y99" s="112">
        <v>0</v>
      </c>
      <c r="Z99" s="112">
        <v>0</v>
      </c>
    </row>
    <row r="100" spans="1:32" ht="15" customHeight="1" x14ac:dyDescent="0.25">
      <c r="S100" s="115" t="s">
        <v>58</v>
      </c>
      <c r="T100" s="115"/>
      <c r="U100" s="112"/>
      <c r="V100" s="112">
        <v>59</v>
      </c>
      <c r="W100" s="112">
        <v>71</v>
      </c>
      <c r="X100" s="112">
        <v>66</v>
      </c>
      <c r="Y100" s="112">
        <v>64</v>
      </c>
      <c r="Z100" s="112">
        <v>66</v>
      </c>
    </row>
    <row r="101" spans="1:32" x14ac:dyDescent="0.25">
      <c r="A101" s="18"/>
      <c r="S101" s="118" t="s">
        <v>53</v>
      </c>
      <c r="T101" s="118"/>
      <c r="U101" s="112"/>
      <c r="V101" s="112">
        <v>556</v>
      </c>
      <c r="W101" s="112">
        <v>551</v>
      </c>
      <c r="X101" s="112">
        <v>570</v>
      </c>
      <c r="Y101" s="112">
        <v>590</v>
      </c>
      <c r="Z101" s="112">
        <v>609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1000</v>
      </c>
      <c r="W104" s="112">
        <v>975</v>
      </c>
      <c r="X104" s="112">
        <v>1024</v>
      </c>
      <c r="Y104" s="112">
        <v>1047</v>
      </c>
      <c r="Z104" s="112">
        <v>1132</v>
      </c>
      <c r="AB104" s="109" t="str">
        <f>TEXT(Z104,"###,###")</f>
        <v>1,132</v>
      </c>
      <c r="AD104" s="130">
        <f>Z104/($Z$4)*100</f>
        <v>65.244956772334291</v>
      </c>
      <c r="AF104" s="109"/>
    </row>
    <row r="105" spans="1:32" x14ac:dyDescent="0.25">
      <c r="S105" s="115" t="s">
        <v>17</v>
      </c>
      <c r="T105" s="115"/>
      <c r="U105" s="112"/>
      <c r="V105" s="112">
        <v>337</v>
      </c>
      <c r="W105" s="112">
        <v>331</v>
      </c>
      <c r="X105" s="112">
        <v>331</v>
      </c>
      <c r="Y105" s="112">
        <v>342</v>
      </c>
      <c r="Z105" s="112">
        <v>367</v>
      </c>
      <c r="AB105" s="109" t="str">
        <f>TEXT(Z105,"###,###")</f>
        <v>367</v>
      </c>
      <c r="AD105" s="130">
        <f>Z105/($Z$4)*100</f>
        <v>21.152737752161382</v>
      </c>
      <c r="AF105" s="109"/>
    </row>
    <row r="106" spans="1:32" x14ac:dyDescent="0.25">
      <c r="S106" s="118" t="s">
        <v>53</v>
      </c>
      <c r="T106" s="118"/>
      <c r="U106" s="120"/>
      <c r="V106" s="120">
        <v>1337</v>
      </c>
      <c r="W106" s="120">
        <v>1306</v>
      </c>
      <c r="X106" s="120">
        <v>1355</v>
      </c>
      <c r="Y106" s="120">
        <v>1389</v>
      </c>
      <c r="Z106" s="120">
        <v>1499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357</v>
      </c>
      <c r="W108" s="112">
        <v>256</v>
      </c>
      <c r="X108" s="112">
        <v>282</v>
      </c>
      <c r="Y108" s="112">
        <v>335</v>
      </c>
      <c r="Z108" s="112">
        <v>349</v>
      </c>
      <c r="AB108" s="109" t="str">
        <f>TEXT(Z108,"###,###")</f>
        <v>349</v>
      </c>
      <c r="AD108" s="130">
        <f>Z108/($Z$4)*100</f>
        <v>20.115273775216139</v>
      </c>
      <c r="AF108" s="109"/>
    </row>
    <row r="109" spans="1:32" x14ac:dyDescent="0.25">
      <c r="S109" s="115" t="s">
        <v>20</v>
      </c>
      <c r="T109" s="115"/>
      <c r="U109" s="112"/>
      <c r="V109" s="112">
        <v>206</v>
      </c>
      <c r="W109" s="112">
        <v>286</v>
      </c>
      <c r="X109" s="112">
        <v>264</v>
      </c>
      <c r="Y109" s="112">
        <v>295</v>
      </c>
      <c r="Z109" s="112">
        <v>328</v>
      </c>
      <c r="AB109" s="109" t="str">
        <f>TEXT(Z109,"###,###")</f>
        <v>328</v>
      </c>
      <c r="AD109" s="130">
        <f>Z109/($Z$4)*100</f>
        <v>18.904899135446687</v>
      </c>
      <c r="AF109" s="109"/>
    </row>
    <row r="110" spans="1:32" x14ac:dyDescent="0.25">
      <c r="S110" s="115" t="s">
        <v>21</v>
      </c>
      <c r="T110" s="115"/>
      <c r="U110" s="112"/>
      <c r="V110" s="112">
        <v>433</v>
      </c>
      <c r="W110" s="112">
        <v>414</v>
      </c>
      <c r="X110" s="112">
        <v>397</v>
      </c>
      <c r="Y110" s="112">
        <v>341</v>
      </c>
      <c r="Z110" s="112">
        <v>354</v>
      </c>
      <c r="AB110" s="109" t="str">
        <f>TEXT(Z110,"###,###")</f>
        <v>354</v>
      </c>
      <c r="AD110" s="130">
        <f>Z110/($Z$4)*100</f>
        <v>20.403458213256485</v>
      </c>
      <c r="AF110" s="109"/>
    </row>
    <row r="111" spans="1:32" x14ac:dyDescent="0.25">
      <c r="S111" s="115" t="s">
        <v>22</v>
      </c>
      <c r="T111" s="115"/>
      <c r="U111" s="112"/>
      <c r="V111" s="112">
        <v>369</v>
      </c>
      <c r="W111" s="112">
        <v>383</v>
      </c>
      <c r="X111" s="112">
        <v>377</v>
      </c>
      <c r="Y111" s="112">
        <v>418</v>
      </c>
      <c r="Z111" s="112">
        <v>458</v>
      </c>
      <c r="AB111" s="109" t="str">
        <f>TEXT(Z111,"###,###")</f>
        <v>458</v>
      </c>
      <c r="AD111" s="130">
        <f>Z111/($Z$4)*100</f>
        <v>26.39769452449568</v>
      </c>
      <c r="AF111" s="109"/>
    </row>
    <row r="112" spans="1:32" x14ac:dyDescent="0.25">
      <c r="S112" s="118" t="s">
        <v>53</v>
      </c>
      <c r="T112" s="118"/>
      <c r="U112" s="112"/>
      <c r="V112" s="112">
        <v>1612</v>
      </c>
      <c r="W112" s="112">
        <v>1583</v>
      </c>
      <c r="X112" s="112">
        <v>1541</v>
      </c>
      <c r="Y112" s="112">
        <v>1620</v>
      </c>
      <c r="Z112" s="112">
        <v>1740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46.83</v>
      </c>
      <c r="W118" s="131">
        <v>47.26</v>
      </c>
      <c r="X118" s="131">
        <v>47.53</v>
      </c>
      <c r="Y118" s="131">
        <v>47.88</v>
      </c>
      <c r="Z118" s="131">
        <v>47.41</v>
      </c>
      <c r="AB118" s="109" t="str">
        <f>TEXT(Z118,"##.0")</f>
        <v>47.4</v>
      </c>
    </row>
    <row r="120" spans="19:32" x14ac:dyDescent="0.25">
      <c r="S120" s="101" t="s">
        <v>98</v>
      </c>
      <c r="T120" s="112"/>
      <c r="U120" s="112"/>
      <c r="V120" s="112">
        <v>847</v>
      </c>
      <c r="W120" s="112">
        <v>810</v>
      </c>
      <c r="X120" s="112">
        <v>851</v>
      </c>
      <c r="Y120" s="112">
        <v>838</v>
      </c>
      <c r="Z120" s="112">
        <v>881</v>
      </c>
      <c r="AB120" s="109" t="str">
        <f>TEXT(Z120,"###,###")</f>
        <v>881</v>
      </c>
    </row>
    <row r="121" spans="19:32" x14ac:dyDescent="0.25">
      <c r="S121" s="101" t="s">
        <v>99</v>
      </c>
      <c r="T121" s="112"/>
      <c r="U121" s="112"/>
      <c r="V121" s="112">
        <v>202</v>
      </c>
      <c r="W121" s="112">
        <v>205</v>
      </c>
      <c r="X121" s="112">
        <v>201</v>
      </c>
      <c r="Y121" s="112">
        <v>217</v>
      </c>
      <c r="Z121" s="112">
        <v>229</v>
      </c>
      <c r="AB121" s="109" t="str">
        <f>TEXT(Z121,"###,###")</f>
        <v>229</v>
      </c>
    </row>
    <row r="122" spans="19:32" x14ac:dyDescent="0.25">
      <c r="S122" s="101" t="s">
        <v>100</v>
      </c>
      <c r="T122" s="112"/>
      <c r="U122" s="112"/>
      <c r="V122" s="112">
        <v>122</v>
      </c>
      <c r="W122" s="112">
        <v>120</v>
      </c>
      <c r="X122" s="112">
        <v>122</v>
      </c>
      <c r="Y122" s="112">
        <v>146</v>
      </c>
      <c r="Z122" s="112">
        <v>146</v>
      </c>
      <c r="AB122" s="109" t="str">
        <f>TEXT(Z122,"###,###")</f>
        <v>146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969</v>
      </c>
      <c r="W124" s="112">
        <v>930</v>
      </c>
      <c r="X124" s="112">
        <v>973</v>
      </c>
      <c r="Y124" s="112">
        <v>984</v>
      </c>
      <c r="Z124" s="112">
        <v>1027</v>
      </c>
      <c r="AB124" s="109" t="str">
        <f>TEXT(Z124,"###,###")</f>
        <v>1,027</v>
      </c>
      <c r="AD124" s="127">
        <f>Z124/$Z$7*100</f>
        <v>81.963288108539501</v>
      </c>
    </row>
    <row r="125" spans="19:32" x14ac:dyDescent="0.25">
      <c r="S125" s="101" t="s">
        <v>102</v>
      </c>
      <c r="T125" s="112"/>
      <c r="U125" s="112"/>
      <c r="V125" s="112">
        <v>324</v>
      </c>
      <c r="W125" s="112">
        <v>325</v>
      </c>
      <c r="X125" s="112">
        <v>323</v>
      </c>
      <c r="Y125" s="112">
        <v>363</v>
      </c>
      <c r="Z125" s="112">
        <v>375</v>
      </c>
      <c r="AB125" s="109" t="str">
        <f>TEXT(Z125,"###,###")</f>
        <v>375</v>
      </c>
      <c r="AD125" s="127">
        <f>Z125/$Z$7*100</f>
        <v>29.928172386272944</v>
      </c>
    </row>
    <row r="127" spans="19:32" x14ac:dyDescent="0.25">
      <c r="S127" s="101" t="s">
        <v>103</v>
      </c>
      <c r="T127" s="112"/>
      <c r="U127" s="112"/>
      <c r="V127" s="112">
        <v>610</v>
      </c>
      <c r="W127" s="112">
        <v>587</v>
      </c>
      <c r="X127" s="112">
        <v>609</v>
      </c>
      <c r="Y127" s="112">
        <v>609</v>
      </c>
      <c r="Z127" s="112">
        <v>637</v>
      </c>
      <c r="AB127" s="109" t="str">
        <f>TEXT(Z127,"###,###")</f>
        <v>637</v>
      </c>
      <c r="AD127" s="127">
        <f>Z127/$Z$7*100</f>
        <v>50.837988826815639</v>
      </c>
    </row>
    <row r="128" spans="19:32" x14ac:dyDescent="0.25">
      <c r="S128" s="101" t="s">
        <v>104</v>
      </c>
      <c r="T128" s="112"/>
      <c r="U128" s="112"/>
      <c r="V128" s="112">
        <v>558</v>
      </c>
      <c r="W128" s="112">
        <v>552</v>
      </c>
      <c r="X128" s="112">
        <v>572</v>
      </c>
      <c r="Y128" s="112">
        <v>590</v>
      </c>
      <c r="Z128" s="112">
        <v>610</v>
      </c>
      <c r="AB128" s="109" t="str">
        <f>TEXT(Z128,"###,###")</f>
        <v>610</v>
      </c>
      <c r="AD128" s="127">
        <f>Z128/$Z$7*100</f>
        <v>48.683160415003989</v>
      </c>
    </row>
    <row r="130" spans="19:20" x14ac:dyDescent="0.25">
      <c r="S130" s="101" t="s">
        <v>180</v>
      </c>
      <c r="T130" s="127">
        <v>70.311252992817245</v>
      </c>
    </row>
    <row r="131" spans="19:20" x14ac:dyDescent="0.25">
      <c r="S131" s="101" t="s">
        <v>181</v>
      </c>
      <c r="T131" s="127">
        <v>18.276137270550681</v>
      </c>
    </row>
    <row r="132" spans="19:20" x14ac:dyDescent="0.25">
      <c r="S132" s="101" t="s">
        <v>182</v>
      </c>
      <c r="T132" s="127">
        <v>11.652035115722265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DA97BCC-5246-4DA5-85F9-686A352CD49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56979C4B-DE12-490C-AB39-1F4EE8EF4FF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48ECD373-C08F-43B8-9175-D00E31A8316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B0F5BCEB-A486-4493-A834-145AAB67B36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41C0-2983-4A23-9F02-6828307CC82F}">
  <sheetPr codeName="Sheet91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133</v>
      </c>
      <c r="T1" s="99"/>
      <c r="U1" s="99"/>
      <c r="V1" s="99"/>
      <c r="W1" s="99"/>
      <c r="X1" s="99"/>
      <c r="Y1" s="100" t="s">
        <v>172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133</v>
      </c>
      <c r="Y3" s="105" t="s">
        <v>172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12.27 Waratah/Wynyard,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9429</v>
      </c>
      <c r="W4" s="108">
        <v>9520</v>
      </c>
      <c r="X4" s="108">
        <v>9574</v>
      </c>
      <c r="Y4" s="108">
        <v>9895</v>
      </c>
      <c r="Z4" s="108">
        <v>10502</v>
      </c>
      <c r="AB4" s="109" t="str">
        <f>TEXT(Z4,"###,###")</f>
        <v>10,502</v>
      </c>
      <c r="AD4" s="110">
        <f>Z4/Y4-1</f>
        <v>6.1344113188479099E-2</v>
      </c>
      <c r="AF4" s="110">
        <f>Z4/V4-1</f>
        <v>0.11379785767313599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4967</v>
      </c>
      <c r="W5" s="108">
        <v>4936</v>
      </c>
      <c r="X5" s="108">
        <v>4995</v>
      </c>
      <c r="Y5" s="108">
        <v>5048</v>
      </c>
      <c r="Z5" s="108">
        <v>5348</v>
      </c>
      <c r="AB5" s="109" t="str">
        <f>TEXT(Z5,"###,###")</f>
        <v>5,348</v>
      </c>
      <c r="AD5" s="110">
        <f t="shared" ref="AD5:AD9" si="0">Z5/Y5-1</f>
        <v>5.9429477020602306E-2</v>
      </c>
      <c r="AF5" s="110">
        <f t="shared" ref="AF5:AF9" si="1">Z5/V5-1</f>
        <v>7.6706261324743341E-2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4464</v>
      </c>
      <c r="W6" s="108">
        <v>4584</v>
      </c>
      <c r="X6" s="108">
        <v>4580</v>
      </c>
      <c r="Y6" s="108">
        <v>4842</v>
      </c>
      <c r="Z6" s="108">
        <v>5148</v>
      </c>
      <c r="AB6" s="109" t="str">
        <f>TEXT(Z6,"###,###")</f>
        <v>5,148</v>
      </c>
      <c r="AD6" s="110">
        <f t="shared" si="0"/>
        <v>6.3197026022304925E-2</v>
      </c>
      <c r="AF6" s="110">
        <f t="shared" si="1"/>
        <v>0.15322580645161299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6779</v>
      </c>
      <c r="W7" s="108">
        <v>6877</v>
      </c>
      <c r="X7" s="108">
        <v>6960</v>
      </c>
      <c r="Y7" s="108">
        <v>7072</v>
      </c>
      <c r="Z7" s="108">
        <v>7287</v>
      </c>
      <c r="AB7" s="109" t="str">
        <f>TEXT(Z7,"###,###")</f>
        <v>7,287</v>
      </c>
      <c r="AD7" s="110">
        <f t="shared" si="0"/>
        <v>3.0401583710407243E-2</v>
      </c>
      <c r="AF7" s="110">
        <f t="shared" si="1"/>
        <v>7.4937306387372837E-2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10,502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7,287</v>
      </c>
      <c r="P8" s="65"/>
      <c r="S8" s="107" t="s">
        <v>83</v>
      </c>
      <c r="T8" s="108"/>
      <c r="U8" s="108"/>
      <c r="V8" s="108">
        <v>40757</v>
      </c>
      <c r="W8" s="108">
        <v>42412.62</v>
      </c>
      <c r="X8" s="108">
        <v>43763.1</v>
      </c>
      <c r="Y8" s="108">
        <v>44049</v>
      </c>
      <c r="Z8" s="108">
        <v>45498.53</v>
      </c>
      <c r="AB8" s="109" t="str">
        <f>TEXT(Z8,"$###,###")</f>
        <v>$45,499</v>
      </c>
      <c r="AD8" s="110">
        <f t="shared" si="0"/>
        <v>3.2907216962927643E-2</v>
      </c>
      <c r="AF8" s="110">
        <f t="shared" si="1"/>
        <v>0.11633658021934878</v>
      </c>
    </row>
    <row r="9" spans="1:32" x14ac:dyDescent="0.25">
      <c r="A9" s="30" t="s">
        <v>14</v>
      </c>
      <c r="B9" s="69"/>
      <c r="C9" s="70"/>
      <c r="D9" s="71">
        <f>AD104</f>
        <v>75.423728813559322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51.59873747770002</v>
      </c>
      <c r="P9" s="72" t="s">
        <v>84</v>
      </c>
      <c r="S9" s="107" t="s">
        <v>7</v>
      </c>
      <c r="T9" s="108"/>
      <c r="U9" s="108"/>
      <c r="V9" s="108">
        <v>343413175</v>
      </c>
      <c r="W9" s="108">
        <v>364241157</v>
      </c>
      <c r="X9" s="108">
        <v>385057153</v>
      </c>
      <c r="Y9" s="108">
        <v>399709255</v>
      </c>
      <c r="Z9" s="108">
        <v>428093811</v>
      </c>
      <c r="AB9" s="109" t="str">
        <f>TEXT(Z9/1000000,"$#,###.0")&amp;" mil"</f>
        <v>$428.1 mil</v>
      </c>
      <c r="AD9" s="110">
        <f t="shared" si="0"/>
        <v>7.1013006691576397E-2</v>
      </c>
      <c r="AF9" s="110">
        <f t="shared" si="1"/>
        <v>0.24658528607704122</v>
      </c>
    </row>
    <row r="10" spans="1:32" x14ac:dyDescent="0.25">
      <c r="A10" s="30" t="s">
        <v>17</v>
      </c>
      <c r="B10" s="69"/>
      <c r="C10" s="70"/>
      <c r="D10" s="71">
        <f>AD105</f>
        <v>17.368120358027042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48.305201042953207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84.685055578427338</v>
      </c>
      <c r="P11" s="72" t="s">
        <v>84</v>
      </c>
      <c r="S11" s="107" t="s">
        <v>29</v>
      </c>
      <c r="T11" s="112"/>
      <c r="U11" s="112"/>
      <c r="V11" s="112">
        <v>8322</v>
      </c>
      <c r="W11" s="112">
        <v>8431</v>
      </c>
      <c r="X11" s="112">
        <v>8469</v>
      </c>
      <c r="Y11" s="112">
        <v>8786</v>
      </c>
      <c r="Z11" s="112">
        <v>9390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7.8907643749142302</v>
      </c>
      <c r="P12" s="72" t="s">
        <v>84</v>
      </c>
      <c r="S12" s="107" t="s">
        <v>30</v>
      </c>
      <c r="T12" s="112"/>
      <c r="U12" s="112"/>
      <c r="V12" s="112">
        <v>1107</v>
      </c>
      <c r="W12" s="112">
        <v>1087</v>
      </c>
      <c r="X12" s="112">
        <v>1108</v>
      </c>
      <c r="Y12" s="112">
        <v>1109</v>
      </c>
      <c r="Z12" s="112">
        <v>1115</v>
      </c>
    </row>
    <row r="13" spans="1:32" ht="15" customHeight="1" x14ac:dyDescent="0.25">
      <c r="A13" s="30" t="s">
        <v>19</v>
      </c>
      <c r="B13" s="70"/>
      <c r="C13" s="70"/>
      <c r="D13" s="71">
        <f>AD108</f>
        <v>12.369072557608074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7.4516261836146569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17.396686345458008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43.2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23.985907446200724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18.356427493483331</v>
      </c>
      <c r="P15" s="72" t="s">
        <v>84</v>
      </c>
      <c r="S15" s="115" t="s">
        <v>60</v>
      </c>
      <c r="T15" s="115"/>
      <c r="U15" s="116"/>
      <c r="V15" s="116">
        <v>821</v>
      </c>
      <c r="W15" s="116">
        <v>844</v>
      </c>
      <c r="X15" s="116">
        <v>795</v>
      </c>
      <c r="Y15" s="112">
        <v>842</v>
      </c>
      <c r="Z15" s="112">
        <v>791</v>
      </c>
      <c r="AB15" s="117">
        <f t="shared" ref="AB15:AB34" si="2">IF(Z15="np",0,Z15/$Z$34)</f>
        <v>7.5304645849200311E-2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39.116358788802131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81.643572506516676</v>
      </c>
      <c r="P16" s="37" t="s">
        <v>84</v>
      </c>
      <c r="S16" s="115" t="s">
        <v>61</v>
      </c>
      <c r="T16" s="115"/>
      <c r="U16" s="116"/>
      <c r="V16" s="116">
        <v>348</v>
      </c>
      <c r="W16" s="116">
        <v>321</v>
      </c>
      <c r="X16" s="116">
        <v>342</v>
      </c>
      <c r="Y16" s="112">
        <v>373</v>
      </c>
      <c r="Z16" s="112">
        <v>396</v>
      </c>
      <c r="AB16" s="117">
        <f t="shared" si="2"/>
        <v>3.7699923838537701E-2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753</v>
      </c>
      <c r="W17" s="116">
        <v>727</v>
      </c>
      <c r="X17" s="116">
        <v>871</v>
      </c>
      <c r="Y17" s="112">
        <v>821</v>
      </c>
      <c r="Z17" s="112">
        <v>809</v>
      </c>
      <c r="AB17" s="117">
        <f t="shared" si="2"/>
        <v>7.7018278750952018E-2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49</v>
      </c>
      <c r="W18" s="116">
        <v>48</v>
      </c>
      <c r="X18" s="116">
        <v>53</v>
      </c>
      <c r="Y18" s="112">
        <v>50</v>
      </c>
      <c r="Z18" s="112">
        <v>51</v>
      </c>
      <c r="AB18" s="117">
        <f t="shared" si="2"/>
        <v>4.8552932216298552E-3</v>
      </c>
    </row>
    <row r="19" spans="1:28" x14ac:dyDescent="0.25">
      <c r="A19" s="61" t="str">
        <f>$S$1&amp;" ("&amp;$V$2&amp;" to "&amp;$Z$2&amp;")"</f>
        <v>Waratah/Wynyard (2017-18 to 2021-22)</v>
      </c>
      <c r="B19" s="61"/>
      <c r="C19" s="61"/>
      <c r="D19" s="61"/>
      <c r="E19" s="61"/>
      <c r="F19" s="61"/>
      <c r="G19" s="61" t="str">
        <f>$S$1&amp;" ("&amp;$V$2&amp;" to "&amp;$Z$2&amp;")"</f>
        <v>Waratah/Wynyard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611</v>
      </c>
      <c r="W19" s="116">
        <v>621</v>
      </c>
      <c r="X19" s="116">
        <v>631</v>
      </c>
      <c r="Y19" s="112">
        <v>667</v>
      </c>
      <c r="Z19" s="112">
        <v>688</v>
      </c>
      <c r="AB19" s="117">
        <f t="shared" si="2"/>
        <v>6.5498857578065506E-2</v>
      </c>
    </row>
    <row r="20" spans="1:28" x14ac:dyDescent="0.25">
      <c r="S20" s="115" t="s">
        <v>65</v>
      </c>
      <c r="T20" s="115"/>
      <c r="U20" s="116"/>
      <c r="V20" s="116">
        <v>284</v>
      </c>
      <c r="W20" s="116">
        <v>270</v>
      </c>
      <c r="X20" s="116">
        <v>278</v>
      </c>
      <c r="Y20" s="112">
        <v>257</v>
      </c>
      <c r="Z20" s="112">
        <v>282</v>
      </c>
      <c r="AB20" s="117">
        <f t="shared" si="2"/>
        <v>2.6846915460776846E-2</v>
      </c>
    </row>
    <row r="21" spans="1:28" x14ac:dyDescent="0.25">
      <c r="S21" s="115" t="s">
        <v>66</v>
      </c>
      <c r="T21" s="115"/>
      <c r="U21" s="116"/>
      <c r="V21" s="116">
        <v>828</v>
      </c>
      <c r="W21" s="116">
        <v>828</v>
      </c>
      <c r="X21" s="116">
        <v>882</v>
      </c>
      <c r="Y21" s="112">
        <v>941</v>
      </c>
      <c r="Z21" s="112">
        <v>1019</v>
      </c>
      <c r="AB21" s="117">
        <f t="shared" si="2"/>
        <v>9.7010662604722006E-2</v>
      </c>
    </row>
    <row r="22" spans="1:28" x14ac:dyDescent="0.25">
      <c r="S22" s="115" t="s">
        <v>67</v>
      </c>
      <c r="T22" s="115"/>
      <c r="U22" s="116"/>
      <c r="V22" s="116">
        <v>527</v>
      </c>
      <c r="W22" s="116">
        <v>547</v>
      </c>
      <c r="X22" s="116">
        <v>539</v>
      </c>
      <c r="Y22" s="112">
        <v>595</v>
      </c>
      <c r="Z22" s="112">
        <v>598</v>
      </c>
      <c r="AB22" s="117">
        <f t="shared" si="2"/>
        <v>5.6930693069306933E-2</v>
      </c>
    </row>
    <row r="23" spans="1:28" x14ac:dyDescent="0.25">
      <c r="S23" s="115" t="s">
        <v>68</v>
      </c>
      <c r="T23" s="115"/>
      <c r="U23" s="116"/>
      <c r="V23" s="116">
        <v>460</v>
      </c>
      <c r="W23" s="116">
        <v>429</v>
      </c>
      <c r="X23" s="116">
        <v>436</v>
      </c>
      <c r="Y23" s="112">
        <v>447</v>
      </c>
      <c r="Z23" s="112">
        <v>469</v>
      </c>
      <c r="AB23" s="117">
        <f t="shared" si="2"/>
        <v>4.464965727341965E-2</v>
      </c>
    </row>
    <row r="24" spans="1:28" x14ac:dyDescent="0.25">
      <c r="S24" s="115" t="s">
        <v>69</v>
      </c>
      <c r="T24" s="115"/>
      <c r="U24" s="116"/>
      <c r="V24" s="116">
        <v>27</v>
      </c>
      <c r="W24" s="116">
        <v>39</v>
      </c>
      <c r="X24" s="116">
        <v>41</v>
      </c>
      <c r="Y24" s="112">
        <v>33</v>
      </c>
      <c r="Z24" s="112">
        <v>36</v>
      </c>
      <c r="AB24" s="117">
        <f t="shared" si="2"/>
        <v>3.4272658035034271E-3</v>
      </c>
    </row>
    <row r="25" spans="1:28" x14ac:dyDescent="0.25">
      <c r="S25" s="115" t="s">
        <v>70</v>
      </c>
      <c r="T25" s="115"/>
      <c r="U25" s="116"/>
      <c r="V25" s="116">
        <v>197</v>
      </c>
      <c r="W25" s="116">
        <v>196</v>
      </c>
      <c r="X25" s="116">
        <v>216</v>
      </c>
      <c r="Y25" s="112">
        <v>205</v>
      </c>
      <c r="Z25" s="112">
        <v>250</v>
      </c>
      <c r="AB25" s="117">
        <f t="shared" si="2"/>
        <v>2.3800456968773802E-2</v>
      </c>
    </row>
    <row r="26" spans="1:28" x14ac:dyDescent="0.25">
      <c r="S26" s="115" t="s">
        <v>71</v>
      </c>
      <c r="T26" s="115"/>
      <c r="U26" s="116"/>
      <c r="V26" s="116">
        <v>147</v>
      </c>
      <c r="W26" s="116">
        <v>120</v>
      </c>
      <c r="X26" s="116">
        <v>112</v>
      </c>
      <c r="Y26" s="112">
        <v>122</v>
      </c>
      <c r="Z26" s="112">
        <v>142</v>
      </c>
      <c r="AB26" s="117">
        <f t="shared" si="2"/>
        <v>1.3518659558263519E-2</v>
      </c>
    </row>
    <row r="27" spans="1:28" x14ac:dyDescent="0.25">
      <c r="S27" s="115" t="s">
        <v>72</v>
      </c>
      <c r="T27" s="115"/>
      <c r="U27" s="116"/>
      <c r="V27" s="116">
        <v>328</v>
      </c>
      <c r="W27" s="116">
        <v>332</v>
      </c>
      <c r="X27" s="116">
        <v>284</v>
      </c>
      <c r="Y27" s="112">
        <v>315</v>
      </c>
      <c r="Z27" s="112">
        <v>367</v>
      </c>
      <c r="AB27" s="117">
        <f t="shared" si="2"/>
        <v>3.4939070830159936E-2</v>
      </c>
    </row>
    <row r="28" spans="1:28" x14ac:dyDescent="0.25">
      <c r="S28" s="115" t="s">
        <v>73</v>
      </c>
      <c r="T28" s="115"/>
      <c r="U28" s="116"/>
      <c r="V28" s="116">
        <v>620</v>
      </c>
      <c r="W28" s="116">
        <v>622</v>
      </c>
      <c r="X28" s="116">
        <v>641</v>
      </c>
      <c r="Y28" s="112">
        <v>681</v>
      </c>
      <c r="Z28" s="112">
        <v>716</v>
      </c>
      <c r="AB28" s="117">
        <f t="shared" si="2"/>
        <v>6.8164508758568165E-2</v>
      </c>
    </row>
    <row r="29" spans="1:28" x14ac:dyDescent="0.25">
      <c r="S29" s="115" t="s">
        <v>74</v>
      </c>
      <c r="T29" s="115"/>
      <c r="U29" s="116"/>
      <c r="V29" s="116">
        <v>424</v>
      </c>
      <c r="W29" s="116">
        <v>535</v>
      </c>
      <c r="X29" s="116">
        <v>444</v>
      </c>
      <c r="Y29" s="112">
        <v>513</v>
      </c>
      <c r="Z29" s="112">
        <v>591</v>
      </c>
      <c r="AB29" s="117">
        <f t="shared" si="2"/>
        <v>5.6264280274181261E-2</v>
      </c>
    </row>
    <row r="30" spans="1:28" x14ac:dyDescent="0.25">
      <c r="S30" s="115" t="s">
        <v>75</v>
      </c>
      <c r="T30" s="115"/>
      <c r="U30" s="116"/>
      <c r="V30" s="116">
        <v>698</v>
      </c>
      <c r="W30" s="116">
        <v>700</v>
      </c>
      <c r="X30" s="116">
        <v>706</v>
      </c>
      <c r="Y30" s="112">
        <v>699</v>
      </c>
      <c r="Z30" s="112">
        <v>775</v>
      </c>
      <c r="AB30" s="117">
        <f t="shared" si="2"/>
        <v>7.3781416603198785E-2</v>
      </c>
    </row>
    <row r="31" spans="1:28" x14ac:dyDescent="0.25">
      <c r="S31" s="115" t="s">
        <v>76</v>
      </c>
      <c r="T31" s="115"/>
      <c r="U31" s="116"/>
      <c r="V31" s="116">
        <v>1264</v>
      </c>
      <c r="W31" s="116">
        <v>1343</v>
      </c>
      <c r="X31" s="116">
        <v>1448</v>
      </c>
      <c r="Y31" s="112">
        <v>1513</v>
      </c>
      <c r="Z31" s="112">
        <v>1635</v>
      </c>
      <c r="AB31" s="117">
        <f t="shared" si="2"/>
        <v>0.15565498857578067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70</v>
      </c>
      <c r="W32" s="116">
        <v>93</v>
      </c>
      <c r="X32" s="116">
        <v>98</v>
      </c>
      <c r="Y32" s="112">
        <v>89</v>
      </c>
      <c r="Z32" s="112">
        <v>114</v>
      </c>
      <c r="AB32" s="117">
        <f t="shared" si="2"/>
        <v>1.0853008377760853E-2</v>
      </c>
    </row>
    <row r="33" spans="19:32" x14ac:dyDescent="0.25">
      <c r="S33" s="115" t="s">
        <v>78</v>
      </c>
      <c r="T33" s="115"/>
      <c r="U33" s="116"/>
      <c r="V33" s="116">
        <v>293</v>
      </c>
      <c r="W33" s="116">
        <v>306</v>
      </c>
      <c r="X33" s="116">
        <v>326</v>
      </c>
      <c r="Y33" s="112">
        <v>328</v>
      </c>
      <c r="Z33" s="112">
        <v>370</v>
      </c>
      <c r="AB33" s="117">
        <f t="shared" si="2"/>
        <v>3.5224676313785223E-2</v>
      </c>
    </row>
    <row r="34" spans="19:32" x14ac:dyDescent="0.25">
      <c r="S34" s="118" t="s">
        <v>53</v>
      </c>
      <c r="T34" s="118"/>
      <c r="U34" s="119"/>
      <c r="V34" s="119">
        <v>9431</v>
      </c>
      <c r="W34" s="119">
        <v>9519</v>
      </c>
      <c r="X34" s="119">
        <v>9571</v>
      </c>
      <c r="Y34" s="120">
        <v>9895</v>
      </c>
      <c r="Z34" s="120">
        <v>10504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5672</v>
      </c>
      <c r="W37" s="112">
        <v>5775</v>
      </c>
      <c r="X37" s="112">
        <v>5837</v>
      </c>
      <c r="Y37" s="112">
        <v>5859</v>
      </c>
      <c r="Z37" s="112">
        <v>5951</v>
      </c>
      <c r="AB37" s="132">
        <f>Z37/Z40*100</f>
        <v>81.643572506516676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1109</v>
      </c>
      <c r="W38" s="112">
        <v>1098</v>
      </c>
      <c r="X38" s="112">
        <v>1127</v>
      </c>
      <c r="Y38" s="112">
        <v>1217</v>
      </c>
      <c r="Z38" s="112">
        <v>1338</v>
      </c>
      <c r="AB38" s="132">
        <f>Z38/Z40*100</f>
        <v>18.356427493483331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6781</v>
      </c>
      <c r="W40" s="112">
        <v>6873</v>
      </c>
      <c r="X40" s="112">
        <v>6964</v>
      </c>
      <c r="Y40" s="112">
        <v>7076</v>
      </c>
      <c r="Z40" s="112">
        <v>7289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7</v>
      </c>
      <c r="W44" s="112">
        <v>6</v>
      </c>
      <c r="X44" s="112">
        <v>11</v>
      </c>
      <c r="Y44" s="112">
        <v>14</v>
      </c>
      <c r="Z44" s="112">
        <v>11</v>
      </c>
    </row>
    <row r="45" spans="19:32" x14ac:dyDescent="0.25">
      <c r="S45" s="115" t="s">
        <v>37</v>
      </c>
      <c r="T45" s="115"/>
      <c r="U45" s="112"/>
      <c r="V45" s="112">
        <v>111</v>
      </c>
      <c r="W45" s="112">
        <v>117</v>
      </c>
      <c r="X45" s="112">
        <v>139</v>
      </c>
      <c r="Y45" s="112">
        <v>134</v>
      </c>
      <c r="Z45" s="112">
        <v>159</v>
      </c>
    </row>
    <row r="46" spans="19:32" x14ac:dyDescent="0.25">
      <c r="S46" s="115" t="s">
        <v>38</v>
      </c>
      <c r="T46" s="115"/>
      <c r="U46" s="112"/>
      <c r="V46" s="112">
        <v>291</v>
      </c>
      <c r="W46" s="112">
        <v>267</v>
      </c>
      <c r="X46" s="112">
        <v>255</v>
      </c>
      <c r="Y46" s="112">
        <v>268</v>
      </c>
      <c r="Z46" s="112">
        <v>297</v>
      </c>
    </row>
    <row r="47" spans="19:32" x14ac:dyDescent="0.25">
      <c r="S47" s="115" t="s">
        <v>39</v>
      </c>
      <c r="T47" s="115"/>
      <c r="U47" s="112"/>
      <c r="V47" s="112">
        <v>418</v>
      </c>
      <c r="W47" s="112">
        <v>433</v>
      </c>
      <c r="X47" s="112">
        <v>402</v>
      </c>
      <c r="Y47" s="112">
        <v>407</v>
      </c>
      <c r="Z47" s="112">
        <v>416</v>
      </c>
    </row>
    <row r="48" spans="19:32" x14ac:dyDescent="0.25">
      <c r="S48" s="115" t="s">
        <v>40</v>
      </c>
      <c r="T48" s="115"/>
      <c r="U48" s="112"/>
      <c r="V48" s="112">
        <v>537</v>
      </c>
      <c r="W48" s="112">
        <v>512</v>
      </c>
      <c r="X48" s="112">
        <v>505</v>
      </c>
      <c r="Y48" s="112">
        <v>499</v>
      </c>
      <c r="Z48" s="112">
        <v>524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460</v>
      </c>
      <c r="W49" s="112">
        <v>449</v>
      </c>
      <c r="X49" s="112">
        <v>435</v>
      </c>
      <c r="Y49" s="112">
        <v>480</v>
      </c>
      <c r="Z49" s="112">
        <v>524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Waratah/Wynyard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433</v>
      </c>
      <c r="W50" s="112">
        <v>469</v>
      </c>
      <c r="X50" s="112">
        <v>499</v>
      </c>
      <c r="Y50" s="112">
        <v>508</v>
      </c>
      <c r="Z50" s="112">
        <v>576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426</v>
      </c>
      <c r="W51" s="112">
        <v>415</v>
      </c>
      <c r="X51" s="112">
        <v>416</v>
      </c>
      <c r="Y51" s="112">
        <v>421</v>
      </c>
      <c r="Z51" s="112">
        <v>450</v>
      </c>
    </row>
    <row r="52" spans="1:26" ht="15" customHeight="1" x14ac:dyDescent="0.25">
      <c r="S52" s="115" t="s">
        <v>44</v>
      </c>
      <c r="T52" s="115"/>
      <c r="U52" s="112"/>
      <c r="V52" s="112">
        <v>445</v>
      </c>
      <c r="W52" s="112">
        <v>435</v>
      </c>
      <c r="X52" s="112">
        <v>462</v>
      </c>
      <c r="Y52" s="112">
        <v>444</v>
      </c>
      <c r="Z52" s="112">
        <v>440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492</v>
      </c>
      <c r="W53" s="112">
        <v>488</v>
      </c>
      <c r="X53" s="112">
        <v>493</v>
      </c>
      <c r="Y53" s="112">
        <v>478</v>
      </c>
      <c r="Z53" s="112">
        <v>487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588</v>
      </c>
      <c r="W54" s="112">
        <v>578</v>
      </c>
      <c r="X54" s="112">
        <v>577</v>
      </c>
      <c r="Y54" s="112">
        <v>573</v>
      </c>
      <c r="Z54" s="112">
        <v>572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417</v>
      </c>
      <c r="W55" s="112">
        <v>426</v>
      </c>
      <c r="X55" s="112">
        <v>425</v>
      </c>
      <c r="Y55" s="112">
        <v>423</v>
      </c>
      <c r="Z55" s="112">
        <v>471</v>
      </c>
    </row>
    <row r="56" spans="1:26" ht="15" customHeight="1" x14ac:dyDescent="0.25">
      <c r="S56" s="115" t="s">
        <v>48</v>
      </c>
      <c r="T56" s="115"/>
      <c r="U56" s="112"/>
      <c r="V56" s="112">
        <v>191</v>
      </c>
      <c r="W56" s="112">
        <v>198</v>
      </c>
      <c r="X56" s="112">
        <v>239</v>
      </c>
      <c r="Y56" s="112">
        <v>248</v>
      </c>
      <c r="Z56" s="112">
        <v>257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98</v>
      </c>
      <c r="W57" s="112">
        <v>97</v>
      </c>
      <c r="X57" s="112">
        <v>91</v>
      </c>
      <c r="Y57" s="112">
        <v>100</v>
      </c>
      <c r="Z57" s="112">
        <v>100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26</v>
      </c>
      <c r="W58" s="112">
        <v>28</v>
      </c>
      <c r="X58" s="112">
        <v>32</v>
      </c>
      <c r="Y58" s="112">
        <v>30</v>
      </c>
      <c r="Z58" s="112">
        <v>39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13</v>
      </c>
      <c r="W59" s="112">
        <v>16</v>
      </c>
      <c r="X59" s="112">
        <v>16</v>
      </c>
      <c r="Y59" s="112">
        <v>10</v>
      </c>
      <c r="Z59" s="112">
        <v>8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4</v>
      </c>
      <c r="W60" s="112">
        <v>5</v>
      </c>
      <c r="X60" s="112">
        <v>10</v>
      </c>
      <c r="Y60" s="112">
        <v>11</v>
      </c>
      <c r="Z60" s="112">
        <v>9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4964</v>
      </c>
      <c r="W61" s="112">
        <v>4935</v>
      </c>
      <c r="X61" s="112">
        <v>4995</v>
      </c>
      <c r="Y61" s="112">
        <v>5048</v>
      </c>
      <c r="Z61" s="112">
        <v>5347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5</v>
      </c>
      <c r="W63" s="112">
        <v>4</v>
      </c>
      <c r="X63" s="112">
        <v>7</v>
      </c>
      <c r="Y63" s="112">
        <v>15</v>
      </c>
      <c r="Z63" s="112">
        <v>24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134</v>
      </c>
      <c r="W64" s="112">
        <v>112</v>
      </c>
      <c r="X64" s="112">
        <v>114</v>
      </c>
      <c r="Y64" s="112">
        <v>145</v>
      </c>
      <c r="Z64" s="112">
        <v>174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Waratah/Wynyard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288</v>
      </c>
      <c r="W65" s="112">
        <v>311</v>
      </c>
      <c r="X65" s="112">
        <v>313</v>
      </c>
      <c r="Y65" s="112">
        <v>339</v>
      </c>
      <c r="Z65" s="112">
        <v>324</v>
      </c>
    </row>
    <row r="66" spans="1:26" x14ac:dyDescent="0.25">
      <c r="S66" s="115" t="s">
        <v>39</v>
      </c>
      <c r="T66" s="115"/>
      <c r="U66" s="112"/>
      <c r="V66" s="112">
        <v>357</v>
      </c>
      <c r="W66" s="112">
        <v>337</v>
      </c>
      <c r="X66" s="112">
        <v>348</v>
      </c>
      <c r="Y66" s="112">
        <v>411</v>
      </c>
      <c r="Z66" s="112">
        <v>423</v>
      </c>
    </row>
    <row r="67" spans="1:26" x14ac:dyDescent="0.25">
      <c r="S67" s="115" t="s">
        <v>40</v>
      </c>
      <c r="T67" s="115"/>
      <c r="U67" s="112"/>
      <c r="V67" s="112">
        <v>397</v>
      </c>
      <c r="W67" s="112">
        <v>409</v>
      </c>
      <c r="X67" s="112">
        <v>421</v>
      </c>
      <c r="Y67" s="112">
        <v>397</v>
      </c>
      <c r="Z67" s="112">
        <v>478</v>
      </c>
    </row>
    <row r="68" spans="1:26" x14ac:dyDescent="0.25">
      <c r="S68" s="115" t="s">
        <v>41</v>
      </c>
      <c r="T68" s="115"/>
      <c r="U68" s="112"/>
      <c r="V68" s="112">
        <v>451</v>
      </c>
      <c r="W68" s="112">
        <v>478</v>
      </c>
      <c r="X68" s="112">
        <v>418</v>
      </c>
      <c r="Y68" s="112">
        <v>413</v>
      </c>
      <c r="Z68" s="112">
        <v>455</v>
      </c>
    </row>
    <row r="69" spans="1:26" x14ac:dyDescent="0.25">
      <c r="S69" s="115" t="s">
        <v>42</v>
      </c>
      <c r="T69" s="115"/>
      <c r="U69" s="112"/>
      <c r="V69" s="112">
        <v>357</v>
      </c>
      <c r="W69" s="112">
        <v>388</v>
      </c>
      <c r="X69" s="112">
        <v>421</v>
      </c>
      <c r="Y69" s="112">
        <v>501</v>
      </c>
      <c r="Z69" s="112">
        <v>501</v>
      </c>
    </row>
    <row r="70" spans="1:26" x14ac:dyDescent="0.25">
      <c r="S70" s="115" t="s">
        <v>43</v>
      </c>
      <c r="T70" s="115"/>
      <c r="U70" s="112"/>
      <c r="V70" s="112">
        <v>378</v>
      </c>
      <c r="W70" s="112">
        <v>417</v>
      </c>
      <c r="X70" s="112">
        <v>399</v>
      </c>
      <c r="Y70" s="112">
        <v>428</v>
      </c>
      <c r="Z70" s="112">
        <v>423</v>
      </c>
    </row>
    <row r="71" spans="1:26" x14ac:dyDescent="0.25">
      <c r="S71" s="115" t="s">
        <v>44</v>
      </c>
      <c r="T71" s="115"/>
      <c r="U71" s="112"/>
      <c r="V71" s="112">
        <v>490</v>
      </c>
      <c r="W71" s="112">
        <v>475</v>
      </c>
      <c r="X71" s="112">
        <v>437</v>
      </c>
      <c r="Y71" s="112">
        <v>442</v>
      </c>
      <c r="Z71" s="112">
        <v>485</v>
      </c>
    </row>
    <row r="72" spans="1:26" x14ac:dyDescent="0.25">
      <c r="S72" s="115" t="s">
        <v>45</v>
      </c>
      <c r="T72" s="115"/>
      <c r="U72" s="112"/>
      <c r="V72" s="112">
        <v>509</v>
      </c>
      <c r="W72" s="112">
        <v>529</v>
      </c>
      <c r="X72" s="112">
        <v>560</v>
      </c>
      <c r="Y72" s="112">
        <v>588</v>
      </c>
      <c r="Z72" s="112">
        <v>592</v>
      </c>
    </row>
    <row r="73" spans="1:26" x14ac:dyDescent="0.25">
      <c r="S73" s="115" t="s">
        <v>46</v>
      </c>
      <c r="T73" s="115"/>
      <c r="U73" s="112"/>
      <c r="V73" s="112">
        <v>484</v>
      </c>
      <c r="W73" s="112">
        <v>505</v>
      </c>
      <c r="X73" s="112">
        <v>492</v>
      </c>
      <c r="Y73" s="112">
        <v>510</v>
      </c>
      <c r="Z73" s="112">
        <v>546</v>
      </c>
    </row>
    <row r="74" spans="1:26" x14ac:dyDescent="0.25">
      <c r="S74" s="115" t="s">
        <v>47</v>
      </c>
      <c r="T74" s="115"/>
      <c r="U74" s="112"/>
      <c r="V74" s="112">
        <v>385</v>
      </c>
      <c r="W74" s="112">
        <v>381</v>
      </c>
      <c r="X74" s="112">
        <v>394</v>
      </c>
      <c r="Y74" s="112">
        <v>376</v>
      </c>
      <c r="Z74" s="112">
        <v>430</v>
      </c>
    </row>
    <row r="75" spans="1:26" x14ac:dyDescent="0.25">
      <c r="S75" s="115" t="s">
        <v>48</v>
      </c>
      <c r="T75" s="115"/>
      <c r="U75" s="112"/>
      <c r="V75" s="112">
        <v>128</v>
      </c>
      <c r="W75" s="112">
        <v>146</v>
      </c>
      <c r="X75" s="112">
        <v>142</v>
      </c>
      <c r="Y75" s="112">
        <v>181</v>
      </c>
      <c r="Z75" s="112">
        <v>196</v>
      </c>
    </row>
    <row r="76" spans="1:26" x14ac:dyDescent="0.25">
      <c r="S76" s="115" t="s">
        <v>49</v>
      </c>
      <c r="T76" s="115"/>
      <c r="U76" s="112"/>
      <c r="V76" s="112">
        <v>42</v>
      </c>
      <c r="W76" s="112">
        <v>52</v>
      </c>
      <c r="X76" s="112">
        <v>63</v>
      </c>
      <c r="Y76" s="112">
        <v>62</v>
      </c>
      <c r="Z76" s="112">
        <v>59</v>
      </c>
    </row>
    <row r="77" spans="1:26" x14ac:dyDescent="0.25">
      <c r="S77" s="115" t="s">
        <v>50</v>
      </c>
      <c r="T77" s="115"/>
      <c r="U77" s="112"/>
      <c r="V77" s="112">
        <v>30</v>
      </c>
      <c r="W77" s="112">
        <v>27</v>
      </c>
      <c r="X77" s="112">
        <v>28</v>
      </c>
      <c r="Y77" s="112">
        <v>16</v>
      </c>
      <c r="Z77" s="112">
        <v>30</v>
      </c>
    </row>
    <row r="78" spans="1:26" x14ac:dyDescent="0.25">
      <c r="S78" s="115" t="s">
        <v>51</v>
      </c>
      <c r="T78" s="115"/>
      <c r="U78" s="112"/>
      <c r="V78" s="112">
        <v>10</v>
      </c>
      <c r="W78" s="112">
        <v>11</v>
      </c>
      <c r="X78" s="112">
        <v>13</v>
      </c>
      <c r="Y78" s="112">
        <v>12</v>
      </c>
      <c r="Z78" s="112">
        <v>8</v>
      </c>
    </row>
    <row r="79" spans="1:26" x14ac:dyDescent="0.25">
      <c r="S79" s="115" t="s">
        <v>52</v>
      </c>
      <c r="T79" s="115"/>
      <c r="U79" s="112"/>
      <c r="V79" s="112">
        <v>11</v>
      </c>
      <c r="W79" s="112">
        <v>7</v>
      </c>
      <c r="X79" s="112">
        <v>9</v>
      </c>
      <c r="Y79" s="112">
        <v>6</v>
      </c>
      <c r="Z79" s="112">
        <v>8</v>
      </c>
    </row>
    <row r="80" spans="1:26" x14ac:dyDescent="0.25">
      <c r="S80" s="118" t="s">
        <v>53</v>
      </c>
      <c r="T80" s="118"/>
      <c r="U80" s="112"/>
      <c r="V80" s="112">
        <v>4465</v>
      </c>
      <c r="W80" s="112">
        <v>4584</v>
      </c>
      <c r="X80" s="112">
        <v>4577</v>
      </c>
      <c r="Y80" s="112">
        <v>4842</v>
      </c>
      <c r="Z80" s="112">
        <v>5149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Waratah/Wynyard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297</v>
      </c>
      <c r="W83" s="112">
        <v>290</v>
      </c>
      <c r="X83" s="112">
        <v>326</v>
      </c>
      <c r="Y83" s="112">
        <v>327</v>
      </c>
      <c r="Z83" s="112">
        <v>333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292</v>
      </c>
      <c r="W84" s="112">
        <v>305</v>
      </c>
      <c r="X84" s="112">
        <v>315</v>
      </c>
      <c r="Y84" s="112">
        <v>317</v>
      </c>
      <c r="Z84" s="112">
        <v>324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789</v>
      </c>
      <c r="W85" s="112">
        <v>824</v>
      </c>
      <c r="X85" s="112">
        <v>813</v>
      </c>
      <c r="Y85" s="112">
        <v>820</v>
      </c>
      <c r="Z85" s="112">
        <v>827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10,502</v>
      </c>
      <c r="D86" s="94">
        <f t="shared" ref="D86:D91" si="4">AD4</f>
        <v>6.1344113188479099E-2</v>
      </c>
      <c r="E86" s="95">
        <f t="shared" ref="E86:E91" si="5">AD4</f>
        <v>6.1344113188479099E-2</v>
      </c>
      <c r="F86" s="94">
        <f t="shared" ref="F86:F91" si="6">AF4</f>
        <v>0.11379785767313599</v>
      </c>
      <c r="G86" s="95">
        <f t="shared" ref="G86:G91" si="7">AF4</f>
        <v>0.11379785767313599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178</v>
      </c>
      <c r="W86" s="112">
        <v>170</v>
      </c>
      <c r="X86" s="112">
        <v>182</v>
      </c>
      <c r="Y86" s="112">
        <v>186</v>
      </c>
      <c r="Z86" s="112">
        <v>200</v>
      </c>
    </row>
    <row r="87" spans="1:30" ht="15" customHeight="1" x14ac:dyDescent="0.25">
      <c r="A87" s="96" t="s">
        <v>4</v>
      </c>
      <c r="B87" s="49"/>
      <c r="C87" s="97" t="str">
        <f t="shared" si="3"/>
        <v>5,348</v>
      </c>
      <c r="D87" s="94">
        <f t="shared" si="4"/>
        <v>5.9429477020602306E-2</v>
      </c>
      <c r="E87" s="95">
        <f t="shared" si="5"/>
        <v>5.9429477020602306E-2</v>
      </c>
      <c r="F87" s="94">
        <f t="shared" si="6"/>
        <v>7.6706261324743341E-2</v>
      </c>
      <c r="G87" s="95">
        <f t="shared" si="7"/>
        <v>7.6706261324743341E-2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105</v>
      </c>
      <c r="W87" s="112">
        <v>109</v>
      </c>
      <c r="X87" s="112">
        <v>105</v>
      </c>
      <c r="Y87" s="112">
        <v>94</v>
      </c>
      <c r="Z87" s="112">
        <v>96</v>
      </c>
    </row>
    <row r="88" spans="1:30" ht="15" customHeight="1" x14ac:dyDescent="0.25">
      <c r="A88" s="96" t="s">
        <v>5</v>
      </c>
      <c r="B88" s="49"/>
      <c r="C88" s="97" t="str">
        <f t="shared" si="3"/>
        <v>5,148</v>
      </c>
      <c r="D88" s="94">
        <f t="shared" si="4"/>
        <v>6.3197026022304925E-2</v>
      </c>
      <c r="E88" s="95">
        <f t="shared" si="5"/>
        <v>6.3197026022304925E-2</v>
      </c>
      <c r="F88" s="94">
        <f t="shared" si="6"/>
        <v>0.15322580645161299</v>
      </c>
      <c r="G88" s="95">
        <f t="shared" si="7"/>
        <v>0.15322580645161299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123</v>
      </c>
      <c r="W88" s="112">
        <v>132</v>
      </c>
      <c r="X88" s="112">
        <v>132</v>
      </c>
      <c r="Y88" s="112">
        <v>139</v>
      </c>
      <c r="Z88" s="112">
        <v>151</v>
      </c>
    </row>
    <row r="89" spans="1:30" ht="15" customHeight="1" x14ac:dyDescent="0.25">
      <c r="A89" s="49" t="s">
        <v>6</v>
      </c>
      <c r="B89" s="49"/>
      <c r="C89" s="97" t="str">
        <f t="shared" si="3"/>
        <v>7,287</v>
      </c>
      <c r="D89" s="94">
        <f t="shared" si="4"/>
        <v>3.0401583710407243E-2</v>
      </c>
      <c r="E89" s="95">
        <f t="shared" si="5"/>
        <v>3.0401583710407243E-2</v>
      </c>
      <c r="F89" s="94">
        <f t="shared" si="6"/>
        <v>7.4937306387372837E-2</v>
      </c>
      <c r="G89" s="95">
        <f t="shared" si="7"/>
        <v>7.4937306387372837E-2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507</v>
      </c>
      <c r="W89" s="112">
        <v>509</v>
      </c>
      <c r="X89" s="112">
        <v>508</v>
      </c>
      <c r="Y89" s="112">
        <v>505</v>
      </c>
      <c r="Z89" s="112">
        <v>524</v>
      </c>
    </row>
    <row r="90" spans="1:30" ht="15" customHeight="1" x14ac:dyDescent="0.25">
      <c r="A90" s="49" t="s">
        <v>96</v>
      </c>
      <c r="B90" s="49"/>
      <c r="C90" s="97" t="str">
        <f t="shared" si="3"/>
        <v>$45,499</v>
      </c>
      <c r="D90" s="94">
        <f t="shared" si="4"/>
        <v>3.2907216962927643E-2</v>
      </c>
      <c r="E90" s="95">
        <f t="shared" si="5"/>
        <v>3.2907216962927643E-2</v>
      </c>
      <c r="F90" s="94">
        <f t="shared" si="6"/>
        <v>0.11633658021934878</v>
      </c>
      <c r="G90" s="95">
        <f t="shared" si="7"/>
        <v>0.11633658021934878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583</v>
      </c>
      <c r="W90" s="112">
        <v>603</v>
      </c>
      <c r="X90" s="112">
        <v>609</v>
      </c>
      <c r="Y90" s="112">
        <v>611</v>
      </c>
      <c r="Z90" s="112">
        <v>635</v>
      </c>
    </row>
    <row r="91" spans="1:30" ht="15" customHeight="1" x14ac:dyDescent="0.25">
      <c r="A91" s="49" t="s">
        <v>7</v>
      </c>
      <c r="B91" s="49"/>
      <c r="C91" s="97" t="str">
        <f t="shared" si="3"/>
        <v>$428.1 mil</v>
      </c>
      <c r="D91" s="94">
        <f t="shared" si="4"/>
        <v>7.1013006691576397E-2</v>
      </c>
      <c r="E91" s="95">
        <f t="shared" si="5"/>
        <v>7.1013006691576397E-2</v>
      </c>
      <c r="F91" s="94">
        <f t="shared" si="6"/>
        <v>0.24658528607704122</v>
      </c>
      <c r="G91" s="95">
        <f t="shared" si="7"/>
        <v>0.24658528607704122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3544</v>
      </c>
      <c r="W91" s="112">
        <v>3597</v>
      </c>
      <c r="X91" s="112">
        <v>3646</v>
      </c>
      <c r="Y91" s="112">
        <v>3666</v>
      </c>
      <c r="Z91" s="112">
        <v>3759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167</v>
      </c>
      <c r="W93" s="112">
        <v>179</v>
      </c>
      <c r="X93" s="112">
        <v>172</v>
      </c>
      <c r="Y93" s="112">
        <v>198</v>
      </c>
      <c r="Z93" s="112">
        <v>208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584</v>
      </c>
      <c r="W94" s="112">
        <v>595</v>
      </c>
      <c r="X94" s="112">
        <v>606</v>
      </c>
      <c r="Y94" s="112">
        <v>604</v>
      </c>
      <c r="Z94" s="112">
        <v>630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123</v>
      </c>
      <c r="W95" s="112">
        <v>128</v>
      </c>
      <c r="X95" s="112">
        <v>140</v>
      </c>
      <c r="Y95" s="112">
        <v>125</v>
      </c>
      <c r="Z95" s="112">
        <v>150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542</v>
      </c>
      <c r="W96" s="112">
        <v>605</v>
      </c>
      <c r="X96" s="112">
        <v>647</v>
      </c>
      <c r="Y96" s="112">
        <v>658</v>
      </c>
      <c r="Z96" s="112">
        <v>674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543</v>
      </c>
      <c r="W97" s="112">
        <v>532</v>
      </c>
      <c r="X97" s="112">
        <v>507</v>
      </c>
      <c r="Y97" s="112">
        <v>524</v>
      </c>
      <c r="Z97" s="112">
        <v>546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366</v>
      </c>
      <c r="W98" s="112">
        <v>366</v>
      </c>
      <c r="X98" s="112">
        <v>366</v>
      </c>
      <c r="Y98" s="112">
        <v>392</v>
      </c>
      <c r="Z98" s="112">
        <v>400</v>
      </c>
    </row>
    <row r="99" spans="1:32" ht="15" customHeight="1" x14ac:dyDescent="0.25">
      <c r="S99" s="115" t="s">
        <v>143</v>
      </c>
      <c r="T99" s="115"/>
      <c r="U99" s="112"/>
      <c r="V99" s="112">
        <v>34</v>
      </c>
      <c r="W99" s="112">
        <v>40</v>
      </c>
      <c r="X99" s="112">
        <v>43</v>
      </c>
      <c r="Y99" s="112">
        <v>53</v>
      </c>
      <c r="Z99" s="112">
        <v>46</v>
      </c>
    </row>
    <row r="100" spans="1:32" ht="15" customHeight="1" x14ac:dyDescent="0.25">
      <c r="S100" s="115" t="s">
        <v>58</v>
      </c>
      <c r="T100" s="115"/>
      <c r="U100" s="112"/>
      <c r="V100" s="112">
        <v>354</v>
      </c>
      <c r="W100" s="112">
        <v>341</v>
      </c>
      <c r="X100" s="112">
        <v>341</v>
      </c>
      <c r="Y100" s="112">
        <v>340</v>
      </c>
      <c r="Z100" s="112">
        <v>337</v>
      </c>
    </row>
    <row r="101" spans="1:32" x14ac:dyDescent="0.25">
      <c r="A101" s="18"/>
      <c r="S101" s="118" t="s">
        <v>53</v>
      </c>
      <c r="T101" s="118"/>
      <c r="U101" s="112"/>
      <c r="V101" s="112">
        <v>3237</v>
      </c>
      <c r="W101" s="112">
        <v>3286</v>
      </c>
      <c r="X101" s="112">
        <v>3312</v>
      </c>
      <c r="Y101" s="112">
        <v>3400</v>
      </c>
      <c r="Z101" s="112">
        <v>3519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6986</v>
      </c>
      <c r="W104" s="112">
        <v>7021</v>
      </c>
      <c r="X104" s="112">
        <v>7316</v>
      </c>
      <c r="Y104" s="112">
        <v>7421</v>
      </c>
      <c r="Z104" s="112">
        <v>7921</v>
      </c>
      <c r="AB104" s="109" t="str">
        <f>TEXT(Z104,"###,###")</f>
        <v>7,921</v>
      </c>
      <c r="AD104" s="130">
        <f>Z104/($Z$4)*100</f>
        <v>75.423728813559322</v>
      </c>
      <c r="AF104" s="109"/>
    </row>
    <row r="105" spans="1:32" x14ac:dyDescent="0.25">
      <c r="S105" s="115" t="s">
        <v>17</v>
      </c>
      <c r="T105" s="115"/>
      <c r="U105" s="112"/>
      <c r="V105" s="112">
        <v>1581</v>
      </c>
      <c r="W105" s="112">
        <v>1696</v>
      </c>
      <c r="X105" s="112">
        <v>1676</v>
      </c>
      <c r="Y105" s="112">
        <v>1745</v>
      </c>
      <c r="Z105" s="112">
        <v>1824</v>
      </c>
      <c r="AB105" s="109" t="str">
        <f>TEXT(Z105,"###,###")</f>
        <v>1,824</v>
      </c>
      <c r="AD105" s="130">
        <f>Z105/($Z$4)*100</f>
        <v>17.368120358027042</v>
      </c>
      <c r="AF105" s="109"/>
    </row>
    <row r="106" spans="1:32" x14ac:dyDescent="0.25">
      <c r="S106" s="118" t="s">
        <v>53</v>
      </c>
      <c r="T106" s="118"/>
      <c r="U106" s="120"/>
      <c r="V106" s="120">
        <v>8567</v>
      </c>
      <c r="W106" s="120">
        <v>8717</v>
      </c>
      <c r="X106" s="120">
        <v>8992</v>
      </c>
      <c r="Y106" s="120">
        <v>9166</v>
      </c>
      <c r="Z106" s="120">
        <v>9745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1337</v>
      </c>
      <c r="W108" s="112">
        <v>1255</v>
      </c>
      <c r="X108" s="112">
        <v>1224</v>
      </c>
      <c r="Y108" s="112">
        <v>1346</v>
      </c>
      <c r="Z108" s="112">
        <v>1299</v>
      </c>
      <c r="AB108" s="109" t="str">
        <f>TEXT(Z108,"###,###")</f>
        <v>1,299</v>
      </c>
      <c r="AD108" s="130">
        <f>Z108/($Z$4)*100</f>
        <v>12.369072557608074</v>
      </c>
      <c r="AF108" s="109"/>
    </row>
    <row r="109" spans="1:32" x14ac:dyDescent="0.25">
      <c r="S109" s="115" t="s">
        <v>20</v>
      </c>
      <c r="T109" s="115"/>
      <c r="U109" s="112"/>
      <c r="V109" s="112">
        <v>1631</v>
      </c>
      <c r="W109" s="112">
        <v>1568</v>
      </c>
      <c r="X109" s="112">
        <v>1717</v>
      </c>
      <c r="Y109" s="112">
        <v>1872</v>
      </c>
      <c r="Z109" s="112">
        <v>1827</v>
      </c>
      <c r="AB109" s="109" t="str">
        <f>TEXT(Z109,"###,###")</f>
        <v>1,827</v>
      </c>
      <c r="AD109" s="130">
        <f>Z109/($Z$4)*100</f>
        <v>17.396686345458008</v>
      </c>
      <c r="AF109" s="109"/>
    </row>
    <row r="110" spans="1:32" x14ac:dyDescent="0.25">
      <c r="S110" s="115" t="s">
        <v>21</v>
      </c>
      <c r="T110" s="115"/>
      <c r="U110" s="112"/>
      <c r="V110" s="112">
        <v>2126</v>
      </c>
      <c r="W110" s="112">
        <v>2333</v>
      </c>
      <c r="X110" s="112">
        <v>2092</v>
      </c>
      <c r="Y110" s="112">
        <v>2142</v>
      </c>
      <c r="Z110" s="112">
        <v>2519</v>
      </c>
      <c r="AB110" s="109" t="str">
        <f>TEXT(Z110,"###,###")</f>
        <v>2,519</v>
      </c>
      <c r="AD110" s="130">
        <f>Z110/($Z$4)*100</f>
        <v>23.985907446200724</v>
      </c>
      <c r="AF110" s="109"/>
    </row>
    <row r="111" spans="1:32" x14ac:dyDescent="0.25">
      <c r="S111" s="115" t="s">
        <v>22</v>
      </c>
      <c r="T111" s="115"/>
      <c r="U111" s="112"/>
      <c r="V111" s="112">
        <v>3383</v>
      </c>
      <c r="W111" s="112">
        <v>3483</v>
      </c>
      <c r="X111" s="112">
        <v>3780</v>
      </c>
      <c r="Y111" s="112">
        <v>3806</v>
      </c>
      <c r="Z111" s="112">
        <v>4108</v>
      </c>
      <c r="AB111" s="109" t="str">
        <f>TEXT(Z111,"###,###")</f>
        <v>4,108</v>
      </c>
      <c r="AD111" s="130">
        <f>Z111/($Z$4)*100</f>
        <v>39.116358788802131</v>
      </c>
      <c r="AF111" s="109"/>
    </row>
    <row r="112" spans="1:32" x14ac:dyDescent="0.25">
      <c r="S112" s="118" t="s">
        <v>53</v>
      </c>
      <c r="T112" s="118"/>
      <c r="U112" s="112"/>
      <c r="V112" s="112">
        <v>9431</v>
      </c>
      <c r="W112" s="112">
        <v>9515</v>
      </c>
      <c r="X112" s="112">
        <v>9569</v>
      </c>
      <c r="Y112" s="112">
        <v>9895</v>
      </c>
      <c r="Z112" s="112">
        <v>10503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43.26</v>
      </c>
      <c r="W118" s="131">
        <v>43.27</v>
      </c>
      <c r="X118" s="131">
        <v>43.48</v>
      </c>
      <c r="Y118" s="131">
        <v>43.31</v>
      </c>
      <c r="Z118" s="131">
        <v>43.19</v>
      </c>
      <c r="AB118" s="109" t="str">
        <f>TEXT(Z118,"##.0")</f>
        <v>43.2</v>
      </c>
    </row>
    <row r="120" spans="19:32" x14ac:dyDescent="0.25">
      <c r="S120" s="101" t="s">
        <v>98</v>
      </c>
      <c r="T120" s="112"/>
      <c r="U120" s="112"/>
      <c r="V120" s="112">
        <v>5674</v>
      </c>
      <c r="W120" s="112">
        <v>5786</v>
      </c>
      <c r="X120" s="112">
        <v>5851</v>
      </c>
      <c r="Y120" s="112">
        <v>5963</v>
      </c>
      <c r="Z120" s="112">
        <v>6171</v>
      </c>
      <c r="AB120" s="109" t="str">
        <f>TEXT(Z120,"###,###")</f>
        <v>6,171</v>
      </c>
    </row>
    <row r="121" spans="19:32" x14ac:dyDescent="0.25">
      <c r="S121" s="101" t="s">
        <v>99</v>
      </c>
      <c r="T121" s="112"/>
      <c r="U121" s="112"/>
      <c r="V121" s="112">
        <v>604</v>
      </c>
      <c r="W121" s="112">
        <v>606</v>
      </c>
      <c r="X121" s="112">
        <v>586</v>
      </c>
      <c r="Y121" s="112">
        <v>590</v>
      </c>
      <c r="Z121" s="112">
        <v>575</v>
      </c>
      <c r="AB121" s="109" t="str">
        <f>TEXT(Z121,"###,###")</f>
        <v>575</v>
      </c>
    </row>
    <row r="122" spans="19:32" x14ac:dyDescent="0.25">
      <c r="S122" s="101" t="s">
        <v>100</v>
      </c>
      <c r="T122" s="112"/>
      <c r="U122" s="112"/>
      <c r="V122" s="112">
        <v>507</v>
      </c>
      <c r="W122" s="112">
        <v>484</v>
      </c>
      <c r="X122" s="112">
        <v>521</v>
      </c>
      <c r="Y122" s="112">
        <v>525</v>
      </c>
      <c r="Z122" s="112">
        <v>543</v>
      </c>
      <c r="AB122" s="109" t="str">
        <f>TEXT(Z122,"###,###")</f>
        <v>543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6181</v>
      </c>
      <c r="W124" s="112">
        <v>6270</v>
      </c>
      <c r="X124" s="112">
        <v>6372</v>
      </c>
      <c r="Y124" s="112">
        <v>6488</v>
      </c>
      <c r="Z124" s="112">
        <v>6714</v>
      </c>
      <c r="AB124" s="109" t="str">
        <f>TEXT(Z124,"###,###")</f>
        <v>6,714</v>
      </c>
      <c r="AD124" s="127">
        <f>Z124/$Z$7*100</f>
        <v>92.136681762041988</v>
      </c>
    </row>
    <row r="125" spans="19:32" x14ac:dyDescent="0.25">
      <c r="S125" s="101" t="s">
        <v>102</v>
      </c>
      <c r="T125" s="112"/>
      <c r="U125" s="112"/>
      <c r="V125" s="112">
        <v>1111</v>
      </c>
      <c r="W125" s="112">
        <v>1090</v>
      </c>
      <c r="X125" s="112">
        <v>1107</v>
      </c>
      <c r="Y125" s="112">
        <v>1115</v>
      </c>
      <c r="Z125" s="112">
        <v>1118</v>
      </c>
      <c r="AB125" s="109" t="str">
        <f>TEXT(Z125,"###,###")</f>
        <v>1,118</v>
      </c>
      <c r="AD125" s="127">
        <f>Z125/$Z$7*100</f>
        <v>15.342390558528887</v>
      </c>
    </row>
    <row r="127" spans="19:32" x14ac:dyDescent="0.25">
      <c r="S127" s="101" t="s">
        <v>103</v>
      </c>
      <c r="T127" s="112"/>
      <c r="U127" s="112"/>
      <c r="V127" s="112">
        <v>3542</v>
      </c>
      <c r="W127" s="112">
        <v>3595</v>
      </c>
      <c r="X127" s="112">
        <v>3643</v>
      </c>
      <c r="Y127" s="112">
        <v>3666</v>
      </c>
      <c r="Z127" s="112">
        <v>3760</v>
      </c>
      <c r="AB127" s="109" t="str">
        <f>TEXT(Z127,"###,###")</f>
        <v>3,760</v>
      </c>
      <c r="AD127" s="127">
        <f>Z127/$Z$7*100</f>
        <v>51.59873747770002</v>
      </c>
    </row>
    <row r="128" spans="19:32" x14ac:dyDescent="0.25">
      <c r="S128" s="101" t="s">
        <v>104</v>
      </c>
      <c r="T128" s="112"/>
      <c r="U128" s="112"/>
      <c r="V128" s="112">
        <v>3240</v>
      </c>
      <c r="W128" s="112">
        <v>3280</v>
      </c>
      <c r="X128" s="112">
        <v>3315</v>
      </c>
      <c r="Y128" s="112">
        <v>3402</v>
      </c>
      <c r="Z128" s="112">
        <v>3520</v>
      </c>
      <c r="AB128" s="109" t="str">
        <f>TEXT(Z128,"###,###")</f>
        <v>3,520</v>
      </c>
      <c r="AD128" s="127">
        <f>Z128/$Z$7*100</f>
        <v>48.305201042953207</v>
      </c>
    </row>
    <row r="130" spans="19:20" x14ac:dyDescent="0.25">
      <c r="S130" s="101" t="s">
        <v>180</v>
      </c>
      <c r="T130" s="127">
        <v>84.685055578427338</v>
      </c>
    </row>
    <row r="131" spans="19:20" x14ac:dyDescent="0.25">
      <c r="S131" s="101" t="s">
        <v>181</v>
      </c>
      <c r="T131" s="127">
        <v>7.8907643749142302</v>
      </c>
    </row>
    <row r="132" spans="19:20" x14ac:dyDescent="0.25">
      <c r="S132" s="101" t="s">
        <v>182</v>
      </c>
      <c r="T132" s="127">
        <v>7.4516261836146569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C45CD6D-E333-45C5-AF77-25F6039B2EC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3A57F65E-7EC3-4072-B16A-71132B31292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D3D626A-A638-41B7-B6C8-21810B7B2B8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A84AF26C-1F96-4BC9-B2B9-A981DC9D172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0820-EB49-4A75-858D-1EA44E905760}">
  <sheetPr codeName="Sheet92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134</v>
      </c>
      <c r="T1" s="99"/>
      <c r="U1" s="99"/>
      <c r="V1" s="99"/>
      <c r="W1" s="99"/>
      <c r="X1" s="99"/>
      <c r="Y1" s="100" t="s">
        <v>173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134</v>
      </c>
      <c r="Y3" s="105" t="s">
        <v>173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12.28 West Coast,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2783</v>
      </c>
      <c r="W4" s="108">
        <v>2661</v>
      </c>
      <c r="X4" s="108">
        <v>2637</v>
      </c>
      <c r="Y4" s="108">
        <v>2824</v>
      </c>
      <c r="Z4" s="108">
        <v>3029</v>
      </c>
      <c r="AB4" s="109" t="str">
        <f>TEXT(Z4,"###,###")</f>
        <v>3,029</v>
      </c>
      <c r="AD4" s="110">
        <f>Z4/Y4-1</f>
        <v>7.2592067988668463E-2</v>
      </c>
      <c r="AF4" s="110">
        <f>Z4/V4-1</f>
        <v>8.8393819619116076E-2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1516</v>
      </c>
      <c r="W5" s="108">
        <v>1392</v>
      </c>
      <c r="X5" s="108">
        <v>1417</v>
      </c>
      <c r="Y5" s="108">
        <v>1451</v>
      </c>
      <c r="Z5" s="108">
        <v>1576</v>
      </c>
      <c r="AB5" s="109" t="str">
        <f>TEXT(Z5,"###,###")</f>
        <v>1,576</v>
      </c>
      <c r="AD5" s="110">
        <f t="shared" ref="AD5:AD9" si="0">Z5/Y5-1</f>
        <v>8.6147484493452886E-2</v>
      </c>
      <c r="AF5" s="110">
        <f t="shared" ref="AF5:AF9" si="1">Z5/V5-1</f>
        <v>3.9577836411609502E-2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1267</v>
      </c>
      <c r="W6" s="108">
        <v>1274</v>
      </c>
      <c r="X6" s="108">
        <v>1219</v>
      </c>
      <c r="Y6" s="108">
        <v>1372</v>
      </c>
      <c r="Z6" s="108">
        <v>1450</v>
      </c>
      <c r="AB6" s="109" t="str">
        <f>TEXT(Z6,"###,###")</f>
        <v>1,450</v>
      </c>
      <c r="AD6" s="110">
        <f t="shared" si="0"/>
        <v>5.685131195335269E-2</v>
      </c>
      <c r="AF6" s="110">
        <f t="shared" si="1"/>
        <v>0.14443567482241515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2037</v>
      </c>
      <c r="W7" s="108">
        <v>1977</v>
      </c>
      <c r="X7" s="108">
        <v>2028</v>
      </c>
      <c r="Y7" s="108">
        <v>2017</v>
      </c>
      <c r="Z7" s="108">
        <v>2064</v>
      </c>
      <c r="AB7" s="109" t="str">
        <f>TEXT(Z7,"###,###")</f>
        <v>2,064</v>
      </c>
      <c r="AD7" s="110">
        <f t="shared" si="0"/>
        <v>2.3301933564700006E-2</v>
      </c>
      <c r="AF7" s="110">
        <f t="shared" si="1"/>
        <v>1.3254786450662692E-2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3,029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2,064</v>
      </c>
      <c r="P8" s="65"/>
      <c r="S8" s="107" t="s">
        <v>83</v>
      </c>
      <c r="T8" s="108"/>
      <c r="U8" s="108"/>
      <c r="V8" s="108">
        <v>44063</v>
      </c>
      <c r="W8" s="108">
        <v>45322.26</v>
      </c>
      <c r="X8" s="108">
        <v>44838.16</v>
      </c>
      <c r="Y8" s="108">
        <v>43638</v>
      </c>
      <c r="Z8" s="108">
        <v>44413.66</v>
      </c>
      <c r="AB8" s="109" t="str">
        <f>TEXT(Z8,"$###,###")</f>
        <v>$44,414</v>
      </c>
      <c r="AD8" s="110">
        <f t="shared" si="0"/>
        <v>1.777487510885023E-2</v>
      </c>
      <c r="AF8" s="110">
        <f t="shared" si="1"/>
        <v>7.9581508294941372E-3</v>
      </c>
    </row>
    <row r="9" spans="1:32" x14ac:dyDescent="0.25">
      <c r="A9" s="30" t="s">
        <v>14</v>
      </c>
      <c r="B9" s="69"/>
      <c r="C9" s="70"/>
      <c r="D9" s="71">
        <f>AD104</f>
        <v>75.173324529547699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54.021317829457359</v>
      </c>
      <c r="P9" s="72" t="s">
        <v>84</v>
      </c>
      <c r="S9" s="107" t="s">
        <v>7</v>
      </c>
      <c r="T9" s="108"/>
      <c r="U9" s="108"/>
      <c r="V9" s="108">
        <v>113628898</v>
      </c>
      <c r="W9" s="108">
        <v>112690566</v>
      </c>
      <c r="X9" s="108">
        <v>119447914</v>
      </c>
      <c r="Y9" s="108">
        <v>120370747</v>
      </c>
      <c r="Z9" s="108">
        <v>129971061</v>
      </c>
      <c r="AB9" s="109" t="str">
        <f>TEXT(Z9/1000000,"$#,###.0")&amp;" mil"</f>
        <v>$130.0 mil</v>
      </c>
      <c r="AD9" s="110">
        <f t="shared" si="0"/>
        <v>7.9756205218199705E-2</v>
      </c>
      <c r="AF9" s="110">
        <f t="shared" si="1"/>
        <v>0.14382048306056783</v>
      </c>
    </row>
    <row r="10" spans="1:32" x14ac:dyDescent="0.25">
      <c r="A10" s="30" t="s">
        <v>17</v>
      </c>
      <c r="B10" s="69"/>
      <c r="C10" s="70"/>
      <c r="D10" s="71">
        <f>AD105</f>
        <v>20.10564542753384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45.881782945736433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91.666666666666657</v>
      </c>
      <c r="P11" s="72" t="s">
        <v>84</v>
      </c>
      <c r="S11" s="107" t="s">
        <v>29</v>
      </c>
      <c r="T11" s="112"/>
      <c r="U11" s="112"/>
      <c r="V11" s="112">
        <v>2573</v>
      </c>
      <c r="W11" s="112">
        <v>2491</v>
      </c>
      <c r="X11" s="112">
        <v>2451</v>
      </c>
      <c r="Y11" s="112">
        <v>2624</v>
      </c>
      <c r="Z11" s="112">
        <v>2849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4.4573643410852712</v>
      </c>
      <c r="P12" s="72" t="s">
        <v>84</v>
      </c>
      <c r="S12" s="107" t="s">
        <v>30</v>
      </c>
      <c r="T12" s="112"/>
      <c r="U12" s="112"/>
      <c r="V12" s="112">
        <v>210</v>
      </c>
      <c r="W12" s="112">
        <v>173</v>
      </c>
      <c r="X12" s="112">
        <v>189</v>
      </c>
      <c r="Y12" s="112">
        <v>200</v>
      </c>
      <c r="Z12" s="112">
        <v>173</v>
      </c>
    </row>
    <row r="13" spans="1:32" ht="15" customHeight="1" x14ac:dyDescent="0.25">
      <c r="A13" s="30" t="s">
        <v>19</v>
      </c>
      <c r="B13" s="70"/>
      <c r="C13" s="70"/>
      <c r="D13" s="71">
        <f>AD108</f>
        <v>10.828656322218553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3.9728682170542635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21.723341036645756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43.0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24.001320567844171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19.264278799612779</v>
      </c>
      <c r="P15" s="72" t="s">
        <v>84</v>
      </c>
      <c r="S15" s="115" t="s">
        <v>60</v>
      </c>
      <c r="T15" s="115"/>
      <c r="U15" s="116"/>
      <c r="V15" s="116">
        <v>150</v>
      </c>
      <c r="W15" s="116">
        <v>119</v>
      </c>
      <c r="X15" s="116">
        <v>125</v>
      </c>
      <c r="Y15" s="112">
        <v>122</v>
      </c>
      <c r="Z15" s="112">
        <v>117</v>
      </c>
      <c r="AB15" s="117">
        <f t="shared" ref="AB15:AB34" si="2">IF(Z15="np",0,Z15/$Z$34)</f>
        <v>3.8626609442060089E-2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38.329481677121166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80.735721200387218</v>
      </c>
      <c r="P16" s="37" t="s">
        <v>84</v>
      </c>
      <c r="S16" s="115" t="s">
        <v>61</v>
      </c>
      <c r="T16" s="115"/>
      <c r="U16" s="116"/>
      <c r="V16" s="116">
        <v>482</v>
      </c>
      <c r="W16" s="116">
        <v>448</v>
      </c>
      <c r="X16" s="116">
        <v>458</v>
      </c>
      <c r="Y16" s="112">
        <v>464</v>
      </c>
      <c r="Z16" s="112">
        <v>479</v>
      </c>
      <c r="AB16" s="117">
        <f t="shared" si="2"/>
        <v>0.15813799933971609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133</v>
      </c>
      <c r="W17" s="116">
        <v>106</v>
      </c>
      <c r="X17" s="116">
        <v>112</v>
      </c>
      <c r="Y17" s="112">
        <v>121</v>
      </c>
      <c r="Z17" s="112">
        <v>140</v>
      </c>
      <c r="AB17" s="117">
        <f t="shared" si="2"/>
        <v>4.6219874546054807E-2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27</v>
      </c>
      <c r="W18" s="116">
        <v>25</v>
      </c>
      <c r="X18" s="116">
        <v>20</v>
      </c>
      <c r="Y18" s="112">
        <v>22</v>
      </c>
      <c r="Z18" s="112">
        <v>29</v>
      </c>
      <c r="AB18" s="117">
        <f t="shared" si="2"/>
        <v>9.5741168702542095E-3</v>
      </c>
    </row>
    <row r="19" spans="1:28" x14ac:dyDescent="0.25">
      <c r="A19" s="61" t="str">
        <f>$S$1&amp;" ("&amp;$V$2&amp;" to "&amp;$Z$2&amp;")"</f>
        <v>West Coast (2017-18 to 2021-22)</v>
      </c>
      <c r="B19" s="61"/>
      <c r="C19" s="61"/>
      <c r="D19" s="61"/>
      <c r="E19" s="61"/>
      <c r="F19" s="61"/>
      <c r="G19" s="61" t="str">
        <f>$S$1&amp;" ("&amp;$V$2&amp;" to "&amp;$Z$2&amp;")"</f>
        <v>West Coast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165</v>
      </c>
      <c r="W19" s="116">
        <v>131</v>
      </c>
      <c r="X19" s="116">
        <v>144</v>
      </c>
      <c r="Y19" s="112">
        <v>149</v>
      </c>
      <c r="Z19" s="112">
        <v>167</v>
      </c>
      <c r="AB19" s="117">
        <f t="shared" si="2"/>
        <v>5.5133707494222514E-2</v>
      </c>
    </row>
    <row r="20" spans="1:28" x14ac:dyDescent="0.25">
      <c r="S20" s="115" t="s">
        <v>65</v>
      </c>
      <c r="T20" s="115"/>
      <c r="U20" s="116"/>
      <c r="V20" s="116">
        <v>13</v>
      </c>
      <c r="W20" s="116">
        <v>19</v>
      </c>
      <c r="X20" s="116">
        <v>25</v>
      </c>
      <c r="Y20" s="112">
        <v>21</v>
      </c>
      <c r="Z20" s="112">
        <v>13</v>
      </c>
      <c r="AB20" s="117">
        <f t="shared" si="2"/>
        <v>4.2918454935622317E-3</v>
      </c>
    </row>
    <row r="21" spans="1:28" x14ac:dyDescent="0.25">
      <c r="S21" s="115" t="s">
        <v>66</v>
      </c>
      <c r="T21" s="115"/>
      <c r="U21" s="116"/>
      <c r="V21" s="116">
        <v>162</v>
      </c>
      <c r="W21" s="116">
        <v>226</v>
      </c>
      <c r="X21" s="116">
        <v>179</v>
      </c>
      <c r="Y21" s="112">
        <v>232</v>
      </c>
      <c r="Z21" s="112">
        <v>268</v>
      </c>
      <c r="AB21" s="117">
        <f t="shared" si="2"/>
        <v>8.8478045559590629E-2</v>
      </c>
    </row>
    <row r="22" spans="1:28" x14ac:dyDescent="0.25">
      <c r="S22" s="115" t="s">
        <v>67</v>
      </c>
      <c r="T22" s="115"/>
      <c r="U22" s="116"/>
      <c r="V22" s="116">
        <v>424</v>
      </c>
      <c r="W22" s="116">
        <v>430</v>
      </c>
      <c r="X22" s="116">
        <v>436</v>
      </c>
      <c r="Y22" s="112">
        <v>541</v>
      </c>
      <c r="Z22" s="112">
        <v>489</v>
      </c>
      <c r="AB22" s="117">
        <f t="shared" si="2"/>
        <v>0.16143941895014857</v>
      </c>
    </row>
    <row r="23" spans="1:28" x14ac:dyDescent="0.25">
      <c r="S23" s="115" t="s">
        <v>68</v>
      </c>
      <c r="T23" s="115"/>
      <c r="U23" s="116"/>
      <c r="V23" s="116">
        <v>143</v>
      </c>
      <c r="W23" s="116">
        <v>76</v>
      </c>
      <c r="X23" s="116">
        <v>85</v>
      </c>
      <c r="Y23" s="112">
        <v>92</v>
      </c>
      <c r="Z23" s="112">
        <v>103</v>
      </c>
      <c r="AB23" s="117">
        <f t="shared" si="2"/>
        <v>3.4004621987454603E-2</v>
      </c>
    </row>
    <row r="24" spans="1:28" x14ac:dyDescent="0.25">
      <c r="S24" s="115" t="s">
        <v>69</v>
      </c>
      <c r="T24" s="115"/>
      <c r="U24" s="116"/>
      <c r="V24" s="116">
        <v>14</v>
      </c>
      <c r="W24" s="116">
        <v>11</v>
      </c>
      <c r="X24" s="116">
        <v>12</v>
      </c>
      <c r="Y24" s="112">
        <v>10</v>
      </c>
      <c r="Z24" s="112">
        <v>14</v>
      </c>
      <c r="AB24" s="117">
        <f t="shared" si="2"/>
        <v>4.6219874546054801E-3</v>
      </c>
    </row>
    <row r="25" spans="1:28" x14ac:dyDescent="0.25">
      <c r="S25" s="115" t="s">
        <v>70</v>
      </c>
      <c r="T25" s="115"/>
      <c r="U25" s="116"/>
      <c r="V25" s="116">
        <v>29</v>
      </c>
      <c r="W25" s="116">
        <v>40</v>
      </c>
      <c r="X25" s="116">
        <v>28</v>
      </c>
      <c r="Y25" s="112">
        <v>48</v>
      </c>
      <c r="Z25" s="112">
        <v>35</v>
      </c>
      <c r="AB25" s="117">
        <f t="shared" si="2"/>
        <v>1.1554968636513702E-2</v>
      </c>
    </row>
    <row r="26" spans="1:28" x14ac:dyDescent="0.25">
      <c r="S26" s="115" t="s">
        <v>71</v>
      </c>
      <c r="T26" s="115"/>
      <c r="U26" s="116"/>
      <c r="V26" s="116">
        <v>42</v>
      </c>
      <c r="W26" s="116">
        <v>46</v>
      </c>
      <c r="X26" s="116">
        <v>36</v>
      </c>
      <c r="Y26" s="112">
        <v>31</v>
      </c>
      <c r="Z26" s="112">
        <v>48</v>
      </c>
      <c r="AB26" s="117">
        <f t="shared" si="2"/>
        <v>1.5846814130075933E-2</v>
      </c>
    </row>
    <row r="27" spans="1:28" x14ac:dyDescent="0.25">
      <c r="S27" s="115" t="s">
        <v>72</v>
      </c>
      <c r="T27" s="115"/>
      <c r="U27" s="116"/>
      <c r="V27" s="116">
        <v>99</v>
      </c>
      <c r="W27" s="116">
        <v>89</v>
      </c>
      <c r="X27" s="116">
        <v>111</v>
      </c>
      <c r="Y27" s="112">
        <v>103</v>
      </c>
      <c r="Z27" s="112">
        <v>108</v>
      </c>
      <c r="AB27" s="117">
        <f t="shared" si="2"/>
        <v>3.5655331792670851E-2</v>
      </c>
    </row>
    <row r="28" spans="1:28" x14ac:dyDescent="0.25">
      <c r="S28" s="115" t="s">
        <v>73</v>
      </c>
      <c r="T28" s="115"/>
      <c r="U28" s="116"/>
      <c r="V28" s="116">
        <v>167</v>
      </c>
      <c r="W28" s="116">
        <v>112</v>
      </c>
      <c r="X28" s="116">
        <v>104</v>
      </c>
      <c r="Y28" s="112">
        <v>114</v>
      </c>
      <c r="Z28" s="112">
        <v>138</v>
      </c>
      <c r="AB28" s="117">
        <f t="shared" si="2"/>
        <v>4.5559590623968305E-2</v>
      </c>
    </row>
    <row r="29" spans="1:28" x14ac:dyDescent="0.25">
      <c r="S29" s="115" t="s">
        <v>74</v>
      </c>
      <c r="T29" s="115"/>
      <c r="U29" s="116"/>
      <c r="V29" s="116">
        <v>160</v>
      </c>
      <c r="W29" s="116">
        <v>240</v>
      </c>
      <c r="X29" s="116">
        <v>209</v>
      </c>
      <c r="Y29" s="112">
        <v>233</v>
      </c>
      <c r="Z29" s="112">
        <v>254</v>
      </c>
      <c r="AB29" s="117">
        <f t="shared" si="2"/>
        <v>8.3856058104985143E-2</v>
      </c>
    </row>
    <row r="30" spans="1:28" x14ac:dyDescent="0.25">
      <c r="S30" s="115" t="s">
        <v>75</v>
      </c>
      <c r="T30" s="115"/>
      <c r="U30" s="116"/>
      <c r="V30" s="116">
        <v>168</v>
      </c>
      <c r="W30" s="116">
        <v>160</v>
      </c>
      <c r="X30" s="116">
        <v>174</v>
      </c>
      <c r="Y30" s="112">
        <v>170</v>
      </c>
      <c r="Z30" s="112">
        <v>204</v>
      </c>
      <c r="AB30" s="117">
        <f t="shared" si="2"/>
        <v>6.7348960052822718E-2</v>
      </c>
    </row>
    <row r="31" spans="1:28" x14ac:dyDescent="0.25">
      <c r="S31" s="115" t="s">
        <v>76</v>
      </c>
      <c r="T31" s="115"/>
      <c r="U31" s="116"/>
      <c r="V31" s="116">
        <v>174</v>
      </c>
      <c r="W31" s="116">
        <v>183</v>
      </c>
      <c r="X31" s="116">
        <v>169</v>
      </c>
      <c r="Y31" s="112">
        <v>193</v>
      </c>
      <c r="Z31" s="112">
        <v>207</v>
      </c>
      <c r="AB31" s="117">
        <f t="shared" si="2"/>
        <v>6.8339385935952457E-2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19</v>
      </c>
      <c r="W32" s="116">
        <v>12</v>
      </c>
      <c r="X32" s="116">
        <v>15</v>
      </c>
      <c r="Y32" s="112">
        <v>21</v>
      </c>
      <c r="Z32" s="112">
        <v>24</v>
      </c>
      <c r="AB32" s="117">
        <f t="shared" si="2"/>
        <v>7.9234070650379667E-3</v>
      </c>
    </row>
    <row r="33" spans="19:32" x14ac:dyDescent="0.25">
      <c r="S33" s="115" t="s">
        <v>78</v>
      </c>
      <c r="T33" s="115"/>
      <c r="U33" s="116"/>
      <c r="V33" s="116">
        <v>74</v>
      </c>
      <c r="W33" s="116">
        <v>79</v>
      </c>
      <c r="X33" s="116">
        <v>70</v>
      </c>
      <c r="Y33" s="112">
        <v>64</v>
      </c>
      <c r="Z33" s="112">
        <v>107</v>
      </c>
      <c r="AB33" s="117">
        <f t="shared" si="2"/>
        <v>3.53251898316276E-2</v>
      </c>
    </row>
    <row r="34" spans="19:32" x14ac:dyDescent="0.25">
      <c r="S34" s="118" t="s">
        <v>53</v>
      </c>
      <c r="T34" s="118"/>
      <c r="U34" s="119"/>
      <c r="V34" s="119">
        <v>2782</v>
      </c>
      <c r="W34" s="119">
        <v>2661</v>
      </c>
      <c r="X34" s="119">
        <v>2637</v>
      </c>
      <c r="Y34" s="120">
        <v>2824</v>
      </c>
      <c r="Z34" s="120">
        <v>3029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1731</v>
      </c>
      <c r="W37" s="112">
        <v>1664</v>
      </c>
      <c r="X37" s="112">
        <v>1720</v>
      </c>
      <c r="Y37" s="112">
        <v>1664</v>
      </c>
      <c r="Z37" s="112">
        <v>1668</v>
      </c>
      <c r="AB37" s="132">
        <f>Z37/Z40*100</f>
        <v>80.735721200387218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307</v>
      </c>
      <c r="W38" s="112">
        <v>313</v>
      </c>
      <c r="X38" s="112">
        <v>301</v>
      </c>
      <c r="Y38" s="112">
        <v>352</v>
      </c>
      <c r="Z38" s="112">
        <v>398</v>
      </c>
      <c r="AB38" s="132">
        <f>Z38/Z40*100</f>
        <v>19.264278799612779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2038</v>
      </c>
      <c r="W40" s="112">
        <v>1977</v>
      </c>
      <c r="X40" s="112">
        <v>2021</v>
      </c>
      <c r="Y40" s="112">
        <v>2016</v>
      </c>
      <c r="Z40" s="112">
        <v>2066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3</v>
      </c>
      <c r="W44" s="112">
        <v>7</v>
      </c>
      <c r="X44" s="112">
        <v>0</v>
      </c>
      <c r="Y44" s="112">
        <v>4</v>
      </c>
      <c r="Z44" s="112">
        <v>6</v>
      </c>
    </row>
    <row r="45" spans="19:32" x14ac:dyDescent="0.25">
      <c r="S45" s="115" t="s">
        <v>37</v>
      </c>
      <c r="T45" s="115"/>
      <c r="U45" s="112"/>
      <c r="V45" s="112">
        <v>37</v>
      </c>
      <c r="W45" s="112">
        <v>26</v>
      </c>
      <c r="X45" s="112">
        <v>23</v>
      </c>
      <c r="Y45" s="112">
        <v>30</v>
      </c>
      <c r="Z45" s="112">
        <v>39</v>
      </c>
    </row>
    <row r="46" spans="19:32" x14ac:dyDescent="0.25">
      <c r="S46" s="115" t="s">
        <v>38</v>
      </c>
      <c r="T46" s="115"/>
      <c r="U46" s="112"/>
      <c r="V46" s="112">
        <v>67</v>
      </c>
      <c r="W46" s="112">
        <v>70</v>
      </c>
      <c r="X46" s="112">
        <v>51</v>
      </c>
      <c r="Y46" s="112">
        <v>73</v>
      </c>
      <c r="Z46" s="112">
        <v>69</v>
      </c>
    </row>
    <row r="47" spans="19:32" x14ac:dyDescent="0.25">
      <c r="S47" s="115" t="s">
        <v>39</v>
      </c>
      <c r="T47" s="115"/>
      <c r="U47" s="112"/>
      <c r="V47" s="112">
        <v>127</v>
      </c>
      <c r="W47" s="112">
        <v>88</v>
      </c>
      <c r="X47" s="112">
        <v>95</v>
      </c>
      <c r="Y47" s="112">
        <v>88</v>
      </c>
      <c r="Z47" s="112">
        <v>95</v>
      </c>
    </row>
    <row r="48" spans="19:32" x14ac:dyDescent="0.25">
      <c r="S48" s="115" t="s">
        <v>40</v>
      </c>
      <c r="T48" s="115"/>
      <c r="U48" s="112"/>
      <c r="V48" s="112">
        <v>144</v>
      </c>
      <c r="W48" s="112">
        <v>161</v>
      </c>
      <c r="X48" s="112">
        <v>176</v>
      </c>
      <c r="Y48" s="112">
        <v>154</v>
      </c>
      <c r="Z48" s="112">
        <v>181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141</v>
      </c>
      <c r="W49" s="112">
        <v>119</v>
      </c>
      <c r="X49" s="112">
        <v>129</v>
      </c>
      <c r="Y49" s="112">
        <v>157</v>
      </c>
      <c r="Z49" s="112">
        <v>186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West Coast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161</v>
      </c>
      <c r="W50" s="112">
        <v>145</v>
      </c>
      <c r="X50" s="112">
        <v>160</v>
      </c>
      <c r="Y50" s="112">
        <v>164</v>
      </c>
      <c r="Z50" s="112">
        <v>159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152</v>
      </c>
      <c r="W51" s="112">
        <v>121</v>
      </c>
      <c r="X51" s="112">
        <v>118</v>
      </c>
      <c r="Y51" s="112">
        <v>105</v>
      </c>
      <c r="Z51" s="112">
        <v>137</v>
      </c>
    </row>
    <row r="52" spans="1:26" ht="15" customHeight="1" x14ac:dyDescent="0.25">
      <c r="S52" s="115" t="s">
        <v>44</v>
      </c>
      <c r="T52" s="115"/>
      <c r="U52" s="112"/>
      <c r="V52" s="112">
        <v>160</v>
      </c>
      <c r="W52" s="112">
        <v>162</v>
      </c>
      <c r="X52" s="112">
        <v>142</v>
      </c>
      <c r="Y52" s="112">
        <v>123</v>
      </c>
      <c r="Z52" s="112">
        <v>134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183</v>
      </c>
      <c r="W53" s="112">
        <v>177</v>
      </c>
      <c r="X53" s="112">
        <v>157</v>
      </c>
      <c r="Y53" s="112">
        <v>168</v>
      </c>
      <c r="Z53" s="112">
        <v>163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141</v>
      </c>
      <c r="W54" s="112">
        <v>124</v>
      </c>
      <c r="X54" s="112">
        <v>141</v>
      </c>
      <c r="Y54" s="112">
        <v>153</v>
      </c>
      <c r="Z54" s="112">
        <v>162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128</v>
      </c>
      <c r="W55" s="112">
        <v>121</v>
      </c>
      <c r="X55" s="112">
        <v>121</v>
      </c>
      <c r="Y55" s="112">
        <v>115</v>
      </c>
      <c r="Z55" s="112">
        <v>126</v>
      </c>
    </row>
    <row r="56" spans="1:26" ht="15" customHeight="1" x14ac:dyDescent="0.25">
      <c r="S56" s="115" t="s">
        <v>48</v>
      </c>
      <c r="T56" s="115"/>
      <c r="U56" s="112"/>
      <c r="V56" s="112">
        <v>43</v>
      </c>
      <c r="W56" s="112">
        <v>58</v>
      </c>
      <c r="X56" s="112">
        <v>76</v>
      </c>
      <c r="Y56" s="112">
        <v>89</v>
      </c>
      <c r="Z56" s="112">
        <v>92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15</v>
      </c>
      <c r="W57" s="112">
        <v>11</v>
      </c>
      <c r="X57" s="112">
        <v>12</v>
      </c>
      <c r="Y57" s="112">
        <v>16</v>
      </c>
      <c r="Z57" s="112">
        <v>23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6</v>
      </c>
      <c r="W58" s="112">
        <v>9</v>
      </c>
      <c r="X58" s="112">
        <v>9</v>
      </c>
      <c r="Y58" s="112">
        <v>9</v>
      </c>
      <c r="Z58" s="112">
        <v>10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0</v>
      </c>
      <c r="W59" s="112">
        <v>0</v>
      </c>
      <c r="X59" s="112">
        <v>0</v>
      </c>
      <c r="Y59" s="112">
        <v>2</v>
      </c>
      <c r="Z59" s="112">
        <v>3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0</v>
      </c>
      <c r="W60" s="112">
        <v>0</v>
      </c>
      <c r="X60" s="112">
        <v>0</v>
      </c>
      <c r="Y60" s="112">
        <v>1</v>
      </c>
      <c r="Z60" s="112">
        <v>0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1515</v>
      </c>
      <c r="W61" s="112">
        <v>1394</v>
      </c>
      <c r="X61" s="112">
        <v>1413</v>
      </c>
      <c r="Y61" s="112">
        <v>1451</v>
      </c>
      <c r="Z61" s="112">
        <v>1577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10</v>
      </c>
      <c r="W63" s="112">
        <v>0</v>
      </c>
      <c r="X63" s="112">
        <v>0</v>
      </c>
      <c r="Y63" s="112">
        <v>3</v>
      </c>
      <c r="Z63" s="112">
        <v>4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27</v>
      </c>
      <c r="W64" s="112">
        <v>40</v>
      </c>
      <c r="X64" s="112">
        <v>28</v>
      </c>
      <c r="Y64" s="112">
        <v>36</v>
      </c>
      <c r="Z64" s="112">
        <v>34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West Coast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77</v>
      </c>
      <c r="W65" s="112">
        <v>61</v>
      </c>
      <c r="X65" s="112">
        <v>50</v>
      </c>
      <c r="Y65" s="112">
        <v>68</v>
      </c>
      <c r="Z65" s="112">
        <v>77</v>
      </c>
    </row>
    <row r="66" spans="1:26" x14ac:dyDescent="0.25">
      <c r="S66" s="115" t="s">
        <v>39</v>
      </c>
      <c r="T66" s="115"/>
      <c r="U66" s="112"/>
      <c r="V66" s="112">
        <v>111</v>
      </c>
      <c r="W66" s="112">
        <v>93</v>
      </c>
      <c r="X66" s="112">
        <v>89</v>
      </c>
      <c r="Y66" s="112">
        <v>112</v>
      </c>
      <c r="Z66" s="112">
        <v>101</v>
      </c>
    </row>
    <row r="67" spans="1:26" x14ac:dyDescent="0.25">
      <c r="S67" s="115" t="s">
        <v>40</v>
      </c>
      <c r="T67" s="115"/>
      <c r="U67" s="112"/>
      <c r="V67" s="112">
        <v>133</v>
      </c>
      <c r="W67" s="112">
        <v>142</v>
      </c>
      <c r="X67" s="112">
        <v>167</v>
      </c>
      <c r="Y67" s="112">
        <v>190</v>
      </c>
      <c r="Z67" s="112">
        <v>211</v>
      </c>
    </row>
    <row r="68" spans="1:26" x14ac:dyDescent="0.25">
      <c r="S68" s="115" t="s">
        <v>41</v>
      </c>
      <c r="T68" s="115"/>
      <c r="U68" s="112"/>
      <c r="V68" s="112">
        <v>132</v>
      </c>
      <c r="W68" s="112">
        <v>127</v>
      </c>
      <c r="X68" s="112">
        <v>131</v>
      </c>
      <c r="Y68" s="112">
        <v>137</v>
      </c>
      <c r="Z68" s="112">
        <v>130</v>
      </c>
    </row>
    <row r="69" spans="1:26" x14ac:dyDescent="0.25">
      <c r="S69" s="115" t="s">
        <v>42</v>
      </c>
      <c r="T69" s="115"/>
      <c r="U69" s="112"/>
      <c r="V69" s="112">
        <v>100</v>
      </c>
      <c r="W69" s="112">
        <v>109</v>
      </c>
      <c r="X69" s="112">
        <v>94</v>
      </c>
      <c r="Y69" s="112">
        <v>116</v>
      </c>
      <c r="Z69" s="112">
        <v>132</v>
      </c>
    </row>
    <row r="70" spans="1:26" x14ac:dyDescent="0.25">
      <c r="S70" s="115" t="s">
        <v>43</v>
      </c>
      <c r="T70" s="115"/>
      <c r="U70" s="112"/>
      <c r="V70" s="112">
        <v>101</v>
      </c>
      <c r="W70" s="112">
        <v>95</v>
      </c>
      <c r="X70" s="112">
        <v>103</v>
      </c>
      <c r="Y70" s="112">
        <v>109</v>
      </c>
      <c r="Z70" s="112">
        <v>134</v>
      </c>
    </row>
    <row r="71" spans="1:26" x14ac:dyDescent="0.25">
      <c r="S71" s="115" t="s">
        <v>44</v>
      </c>
      <c r="T71" s="115"/>
      <c r="U71" s="112"/>
      <c r="V71" s="112">
        <v>156</v>
      </c>
      <c r="W71" s="112">
        <v>148</v>
      </c>
      <c r="X71" s="112">
        <v>123</v>
      </c>
      <c r="Y71" s="112">
        <v>112</v>
      </c>
      <c r="Z71" s="112">
        <v>105</v>
      </c>
    </row>
    <row r="72" spans="1:26" x14ac:dyDescent="0.25">
      <c r="S72" s="115" t="s">
        <v>45</v>
      </c>
      <c r="T72" s="115"/>
      <c r="U72" s="112"/>
      <c r="V72" s="112">
        <v>142</v>
      </c>
      <c r="W72" s="112">
        <v>159</v>
      </c>
      <c r="X72" s="112">
        <v>149</v>
      </c>
      <c r="Y72" s="112">
        <v>156</v>
      </c>
      <c r="Z72" s="112">
        <v>164</v>
      </c>
    </row>
    <row r="73" spans="1:26" x14ac:dyDescent="0.25">
      <c r="S73" s="115" t="s">
        <v>46</v>
      </c>
      <c r="T73" s="115"/>
      <c r="U73" s="112"/>
      <c r="V73" s="112">
        <v>137</v>
      </c>
      <c r="W73" s="112">
        <v>140</v>
      </c>
      <c r="X73" s="112">
        <v>133</v>
      </c>
      <c r="Y73" s="112">
        <v>131</v>
      </c>
      <c r="Z73" s="112">
        <v>142</v>
      </c>
    </row>
    <row r="74" spans="1:26" x14ac:dyDescent="0.25">
      <c r="S74" s="115" t="s">
        <v>47</v>
      </c>
      <c r="T74" s="115"/>
      <c r="U74" s="112"/>
      <c r="V74" s="112">
        <v>84</v>
      </c>
      <c r="W74" s="112">
        <v>102</v>
      </c>
      <c r="X74" s="112">
        <v>99</v>
      </c>
      <c r="Y74" s="112">
        <v>120</v>
      </c>
      <c r="Z74" s="112">
        <v>118</v>
      </c>
    </row>
    <row r="75" spans="1:26" x14ac:dyDescent="0.25">
      <c r="S75" s="115" t="s">
        <v>48</v>
      </c>
      <c r="T75" s="115"/>
      <c r="U75" s="112"/>
      <c r="V75" s="112">
        <v>43</v>
      </c>
      <c r="W75" s="112">
        <v>41</v>
      </c>
      <c r="X75" s="112">
        <v>45</v>
      </c>
      <c r="Y75" s="112">
        <v>57</v>
      </c>
      <c r="Z75" s="112">
        <v>65</v>
      </c>
    </row>
    <row r="76" spans="1:26" x14ac:dyDescent="0.25">
      <c r="S76" s="115" t="s">
        <v>49</v>
      </c>
      <c r="T76" s="115"/>
      <c r="U76" s="112"/>
      <c r="V76" s="112">
        <v>14</v>
      </c>
      <c r="W76" s="112">
        <v>11</v>
      </c>
      <c r="X76" s="112">
        <v>19</v>
      </c>
      <c r="Y76" s="112">
        <v>21</v>
      </c>
      <c r="Z76" s="112">
        <v>18</v>
      </c>
    </row>
    <row r="77" spans="1:26" x14ac:dyDescent="0.25">
      <c r="S77" s="115" t="s">
        <v>50</v>
      </c>
      <c r="T77" s="115"/>
      <c r="U77" s="112"/>
      <c r="V77" s="112">
        <v>8</v>
      </c>
      <c r="W77" s="112">
        <v>6</v>
      </c>
      <c r="X77" s="112">
        <v>0</v>
      </c>
      <c r="Y77" s="112">
        <v>2</v>
      </c>
      <c r="Z77" s="112">
        <v>7</v>
      </c>
    </row>
    <row r="78" spans="1:26" x14ac:dyDescent="0.25">
      <c r="S78" s="115" t="s">
        <v>51</v>
      </c>
      <c r="T78" s="115"/>
      <c r="U78" s="112"/>
      <c r="V78" s="112">
        <v>0</v>
      </c>
      <c r="W78" s="112">
        <v>0</v>
      </c>
      <c r="X78" s="112">
        <v>0</v>
      </c>
      <c r="Y78" s="112">
        <v>1</v>
      </c>
      <c r="Z78" s="112">
        <v>0</v>
      </c>
    </row>
    <row r="79" spans="1:26" x14ac:dyDescent="0.25">
      <c r="S79" s="115" t="s">
        <v>52</v>
      </c>
      <c r="T79" s="115"/>
      <c r="U79" s="112"/>
      <c r="V79" s="112">
        <v>0</v>
      </c>
      <c r="W79" s="112">
        <v>0</v>
      </c>
      <c r="X79" s="112">
        <v>0</v>
      </c>
      <c r="Y79" s="112">
        <v>1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1263</v>
      </c>
      <c r="W80" s="112">
        <v>1271</v>
      </c>
      <c r="X80" s="112">
        <v>1221</v>
      </c>
      <c r="Y80" s="112">
        <v>1372</v>
      </c>
      <c r="Z80" s="112">
        <v>1450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West Coast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63</v>
      </c>
      <c r="W83" s="112">
        <v>68</v>
      </c>
      <c r="X83" s="112">
        <v>77</v>
      </c>
      <c r="Y83" s="112">
        <v>80</v>
      </c>
      <c r="Z83" s="112">
        <v>71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66</v>
      </c>
      <c r="W84" s="112">
        <v>77</v>
      </c>
      <c r="X84" s="112">
        <v>75</v>
      </c>
      <c r="Y84" s="112">
        <v>74</v>
      </c>
      <c r="Z84" s="112">
        <v>98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222</v>
      </c>
      <c r="W85" s="112">
        <v>237</v>
      </c>
      <c r="X85" s="112">
        <v>236</v>
      </c>
      <c r="Y85" s="112">
        <v>234</v>
      </c>
      <c r="Z85" s="112">
        <v>223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3,029</v>
      </c>
      <c r="D86" s="94">
        <f t="shared" ref="D86:D91" si="4">AD4</f>
        <v>7.2592067988668463E-2</v>
      </c>
      <c r="E86" s="95">
        <f t="shared" ref="E86:E91" si="5">AD4</f>
        <v>7.2592067988668463E-2</v>
      </c>
      <c r="F86" s="94">
        <f t="shared" ref="F86:F91" si="6">AF4</f>
        <v>8.8393819619116076E-2</v>
      </c>
      <c r="G86" s="95">
        <f t="shared" ref="G86:G91" si="7">AF4</f>
        <v>8.8393819619116076E-2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48</v>
      </c>
      <c r="W86" s="112">
        <v>50</v>
      </c>
      <c r="X86" s="112">
        <v>48</v>
      </c>
      <c r="Y86" s="112">
        <v>50</v>
      </c>
      <c r="Z86" s="112">
        <v>58</v>
      </c>
    </row>
    <row r="87" spans="1:30" ht="15" customHeight="1" x14ac:dyDescent="0.25">
      <c r="A87" s="96" t="s">
        <v>4</v>
      </c>
      <c r="B87" s="49"/>
      <c r="C87" s="97" t="str">
        <f t="shared" si="3"/>
        <v>1,576</v>
      </c>
      <c r="D87" s="94">
        <f t="shared" si="4"/>
        <v>8.6147484493452886E-2</v>
      </c>
      <c r="E87" s="95">
        <f t="shared" si="5"/>
        <v>8.6147484493452886E-2</v>
      </c>
      <c r="F87" s="94">
        <f t="shared" si="6"/>
        <v>3.9577836411609502E-2</v>
      </c>
      <c r="G87" s="95">
        <f t="shared" si="7"/>
        <v>3.9577836411609502E-2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14</v>
      </c>
      <c r="W87" s="112">
        <v>22</v>
      </c>
      <c r="X87" s="112">
        <v>17</v>
      </c>
      <c r="Y87" s="112">
        <v>18</v>
      </c>
      <c r="Z87" s="112">
        <v>21</v>
      </c>
    </row>
    <row r="88" spans="1:30" ht="15" customHeight="1" x14ac:dyDescent="0.25">
      <c r="A88" s="96" t="s">
        <v>5</v>
      </c>
      <c r="B88" s="49"/>
      <c r="C88" s="97" t="str">
        <f t="shared" si="3"/>
        <v>1,450</v>
      </c>
      <c r="D88" s="94">
        <f t="shared" si="4"/>
        <v>5.685131195335269E-2</v>
      </c>
      <c r="E88" s="95">
        <f t="shared" si="5"/>
        <v>5.685131195335269E-2</v>
      </c>
      <c r="F88" s="94">
        <f t="shared" si="6"/>
        <v>0.14443567482241515</v>
      </c>
      <c r="G88" s="95">
        <f t="shared" si="7"/>
        <v>0.14443567482241515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26</v>
      </c>
      <c r="W88" s="112">
        <v>22</v>
      </c>
      <c r="X88" s="112">
        <v>25</v>
      </c>
      <c r="Y88" s="112">
        <v>22</v>
      </c>
      <c r="Z88" s="112">
        <v>28</v>
      </c>
    </row>
    <row r="89" spans="1:30" ht="15" customHeight="1" x14ac:dyDescent="0.25">
      <c r="A89" s="49" t="s">
        <v>6</v>
      </c>
      <c r="B89" s="49"/>
      <c r="C89" s="97" t="str">
        <f t="shared" si="3"/>
        <v>2,064</v>
      </c>
      <c r="D89" s="94">
        <f t="shared" si="4"/>
        <v>2.3301933564700006E-2</v>
      </c>
      <c r="E89" s="95">
        <f t="shared" si="5"/>
        <v>2.3301933564700006E-2</v>
      </c>
      <c r="F89" s="94">
        <f t="shared" si="6"/>
        <v>1.3254786450662692E-2</v>
      </c>
      <c r="G89" s="95">
        <f t="shared" si="7"/>
        <v>1.3254786450662692E-2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253</v>
      </c>
      <c r="W89" s="112">
        <v>253</v>
      </c>
      <c r="X89" s="112">
        <v>259</v>
      </c>
      <c r="Y89" s="112">
        <v>228</v>
      </c>
      <c r="Z89" s="112">
        <v>229</v>
      </c>
    </row>
    <row r="90" spans="1:30" ht="15" customHeight="1" x14ac:dyDescent="0.25">
      <c r="A90" s="49" t="s">
        <v>96</v>
      </c>
      <c r="B90" s="49"/>
      <c r="C90" s="97" t="str">
        <f t="shared" si="3"/>
        <v>$44,414</v>
      </c>
      <c r="D90" s="94">
        <f t="shared" si="4"/>
        <v>1.777487510885023E-2</v>
      </c>
      <c r="E90" s="95">
        <f t="shared" si="5"/>
        <v>1.777487510885023E-2</v>
      </c>
      <c r="F90" s="94">
        <f t="shared" si="6"/>
        <v>7.9581508294941372E-3</v>
      </c>
      <c r="G90" s="95">
        <f t="shared" si="7"/>
        <v>7.9581508294941372E-3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228</v>
      </c>
      <c r="W90" s="112">
        <v>205</v>
      </c>
      <c r="X90" s="112">
        <v>197</v>
      </c>
      <c r="Y90" s="112">
        <v>197</v>
      </c>
      <c r="Z90" s="112">
        <v>217</v>
      </c>
    </row>
    <row r="91" spans="1:30" ht="15" customHeight="1" x14ac:dyDescent="0.25">
      <c r="A91" s="49" t="s">
        <v>7</v>
      </c>
      <c r="B91" s="49"/>
      <c r="C91" s="97" t="str">
        <f t="shared" si="3"/>
        <v>$130.0 mil</v>
      </c>
      <c r="D91" s="94">
        <f t="shared" si="4"/>
        <v>7.9756205218199705E-2</v>
      </c>
      <c r="E91" s="95">
        <f t="shared" si="5"/>
        <v>7.9756205218199705E-2</v>
      </c>
      <c r="F91" s="94">
        <f t="shared" si="6"/>
        <v>0.14382048306056783</v>
      </c>
      <c r="G91" s="95">
        <f t="shared" si="7"/>
        <v>0.14382048306056783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1118</v>
      </c>
      <c r="W91" s="112">
        <v>1072</v>
      </c>
      <c r="X91" s="112">
        <v>1098</v>
      </c>
      <c r="Y91" s="112">
        <v>1076</v>
      </c>
      <c r="Z91" s="112">
        <v>1113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66</v>
      </c>
      <c r="W93" s="112">
        <v>68</v>
      </c>
      <c r="X93" s="112">
        <v>72</v>
      </c>
      <c r="Y93" s="112">
        <v>73</v>
      </c>
      <c r="Z93" s="112">
        <v>71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84</v>
      </c>
      <c r="W94" s="112">
        <v>87</v>
      </c>
      <c r="X94" s="112">
        <v>95</v>
      </c>
      <c r="Y94" s="112">
        <v>97</v>
      </c>
      <c r="Z94" s="112">
        <v>96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53</v>
      </c>
      <c r="W95" s="112">
        <v>50</v>
      </c>
      <c r="X95" s="112">
        <v>43</v>
      </c>
      <c r="Y95" s="112">
        <v>37</v>
      </c>
      <c r="Z95" s="112">
        <v>49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164</v>
      </c>
      <c r="W96" s="112">
        <v>164</v>
      </c>
      <c r="X96" s="112">
        <v>171</v>
      </c>
      <c r="Y96" s="112">
        <v>174</v>
      </c>
      <c r="Z96" s="112">
        <v>189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99</v>
      </c>
      <c r="W97" s="112">
        <v>105</v>
      </c>
      <c r="X97" s="112">
        <v>101</v>
      </c>
      <c r="Y97" s="112">
        <v>104</v>
      </c>
      <c r="Z97" s="112">
        <v>100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108</v>
      </c>
      <c r="W98" s="112">
        <v>111</v>
      </c>
      <c r="X98" s="112">
        <v>107</v>
      </c>
      <c r="Y98" s="112">
        <v>98</v>
      </c>
      <c r="Z98" s="112">
        <v>106</v>
      </c>
    </row>
    <row r="99" spans="1:32" ht="15" customHeight="1" x14ac:dyDescent="0.25">
      <c r="S99" s="115" t="s">
        <v>143</v>
      </c>
      <c r="T99" s="115"/>
      <c r="U99" s="112"/>
      <c r="V99" s="112">
        <v>12</v>
      </c>
      <c r="W99" s="112">
        <v>20</v>
      </c>
      <c r="X99" s="112">
        <v>20</v>
      </c>
      <c r="Y99" s="112">
        <v>25</v>
      </c>
      <c r="Z99" s="112">
        <v>24</v>
      </c>
    </row>
    <row r="100" spans="1:32" ht="15" customHeight="1" x14ac:dyDescent="0.25">
      <c r="S100" s="115" t="s">
        <v>58</v>
      </c>
      <c r="T100" s="115"/>
      <c r="U100" s="112"/>
      <c r="V100" s="112">
        <v>161</v>
      </c>
      <c r="W100" s="112">
        <v>155</v>
      </c>
      <c r="X100" s="112">
        <v>166</v>
      </c>
      <c r="Y100" s="112">
        <v>170</v>
      </c>
      <c r="Z100" s="112">
        <v>181</v>
      </c>
    </row>
    <row r="101" spans="1:32" x14ac:dyDescent="0.25">
      <c r="A101" s="18"/>
      <c r="S101" s="118" t="s">
        <v>53</v>
      </c>
      <c r="T101" s="118"/>
      <c r="U101" s="112"/>
      <c r="V101" s="112">
        <v>922</v>
      </c>
      <c r="W101" s="112">
        <v>903</v>
      </c>
      <c r="X101" s="112">
        <v>924</v>
      </c>
      <c r="Y101" s="112">
        <v>937</v>
      </c>
      <c r="Z101" s="112">
        <v>947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2001</v>
      </c>
      <c r="W104" s="112">
        <v>1968</v>
      </c>
      <c r="X104" s="112">
        <v>2122</v>
      </c>
      <c r="Y104" s="112">
        <v>2148</v>
      </c>
      <c r="Z104" s="112">
        <v>2277</v>
      </c>
      <c r="AB104" s="109" t="str">
        <f>TEXT(Z104,"###,###")</f>
        <v>2,277</v>
      </c>
      <c r="AD104" s="130">
        <f>Z104/($Z$4)*100</f>
        <v>75.173324529547699</v>
      </c>
      <c r="AF104" s="109"/>
    </row>
    <row r="105" spans="1:32" x14ac:dyDescent="0.25">
      <c r="S105" s="115" t="s">
        <v>17</v>
      </c>
      <c r="T105" s="115"/>
      <c r="U105" s="112"/>
      <c r="V105" s="112">
        <v>522</v>
      </c>
      <c r="W105" s="112">
        <v>530</v>
      </c>
      <c r="X105" s="112">
        <v>500</v>
      </c>
      <c r="Y105" s="112">
        <v>526</v>
      </c>
      <c r="Z105" s="112">
        <v>609</v>
      </c>
      <c r="AB105" s="109" t="str">
        <f>TEXT(Z105,"###,###")</f>
        <v>609</v>
      </c>
      <c r="AD105" s="130">
        <f>Z105/($Z$4)*100</f>
        <v>20.10564542753384</v>
      </c>
      <c r="AF105" s="109"/>
    </row>
    <row r="106" spans="1:32" x14ac:dyDescent="0.25">
      <c r="S106" s="118" t="s">
        <v>53</v>
      </c>
      <c r="T106" s="118"/>
      <c r="U106" s="120"/>
      <c r="V106" s="120">
        <v>2523</v>
      </c>
      <c r="W106" s="120">
        <v>2498</v>
      </c>
      <c r="X106" s="120">
        <v>2622</v>
      </c>
      <c r="Y106" s="120">
        <v>2674</v>
      </c>
      <c r="Z106" s="120">
        <v>2886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294</v>
      </c>
      <c r="W108" s="112">
        <v>284</v>
      </c>
      <c r="X108" s="112">
        <v>340</v>
      </c>
      <c r="Y108" s="112">
        <v>382</v>
      </c>
      <c r="Z108" s="112">
        <v>328</v>
      </c>
      <c r="AB108" s="109" t="str">
        <f>TEXT(Z108,"###,###")</f>
        <v>328</v>
      </c>
      <c r="AD108" s="130">
        <f>Z108/($Z$4)*100</f>
        <v>10.828656322218553</v>
      </c>
      <c r="AF108" s="109"/>
    </row>
    <row r="109" spans="1:32" x14ac:dyDescent="0.25">
      <c r="S109" s="115" t="s">
        <v>20</v>
      </c>
      <c r="T109" s="115"/>
      <c r="U109" s="112"/>
      <c r="V109" s="112">
        <v>543</v>
      </c>
      <c r="W109" s="112">
        <v>497</v>
      </c>
      <c r="X109" s="112">
        <v>521</v>
      </c>
      <c r="Y109" s="112">
        <v>625</v>
      </c>
      <c r="Z109" s="112">
        <v>658</v>
      </c>
      <c r="AB109" s="109" t="str">
        <f>TEXT(Z109,"###,###")</f>
        <v>658</v>
      </c>
      <c r="AD109" s="130">
        <f>Z109/($Z$4)*100</f>
        <v>21.723341036645756</v>
      </c>
      <c r="AF109" s="109"/>
    </row>
    <row r="110" spans="1:32" x14ac:dyDescent="0.25">
      <c r="S110" s="115" t="s">
        <v>21</v>
      </c>
      <c r="T110" s="115"/>
      <c r="U110" s="112"/>
      <c r="V110" s="112">
        <v>799</v>
      </c>
      <c r="W110" s="112">
        <v>688</v>
      </c>
      <c r="X110" s="112">
        <v>537</v>
      </c>
      <c r="Y110" s="112">
        <v>599</v>
      </c>
      <c r="Z110" s="112">
        <v>727</v>
      </c>
      <c r="AB110" s="109" t="str">
        <f>TEXT(Z110,"###,###")</f>
        <v>727</v>
      </c>
      <c r="AD110" s="130">
        <f>Z110/($Z$4)*100</f>
        <v>24.001320567844171</v>
      </c>
      <c r="AF110" s="109"/>
    </row>
    <row r="111" spans="1:32" x14ac:dyDescent="0.25">
      <c r="S111" s="115" t="s">
        <v>22</v>
      </c>
      <c r="T111" s="115"/>
      <c r="U111" s="112"/>
      <c r="V111" s="112">
        <v>945</v>
      </c>
      <c r="W111" s="112">
        <v>1048</v>
      </c>
      <c r="X111" s="112">
        <v>1045</v>
      </c>
      <c r="Y111" s="112">
        <v>1068</v>
      </c>
      <c r="Z111" s="112">
        <v>1161</v>
      </c>
      <c r="AB111" s="109" t="str">
        <f>TEXT(Z111,"###,###")</f>
        <v>1,161</v>
      </c>
      <c r="AD111" s="130">
        <f>Z111/($Z$4)*100</f>
        <v>38.329481677121166</v>
      </c>
      <c r="AF111" s="109"/>
    </row>
    <row r="112" spans="1:32" x14ac:dyDescent="0.25">
      <c r="S112" s="118" t="s">
        <v>53</v>
      </c>
      <c r="T112" s="118"/>
      <c r="U112" s="112"/>
      <c r="V112" s="112">
        <v>2780</v>
      </c>
      <c r="W112" s="112">
        <v>2666</v>
      </c>
      <c r="X112" s="112">
        <v>2637</v>
      </c>
      <c r="Y112" s="112">
        <v>2824</v>
      </c>
      <c r="Z112" s="112">
        <v>3030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42.75</v>
      </c>
      <c r="W118" s="131">
        <v>42.76</v>
      </c>
      <c r="X118" s="131">
        <v>43.15</v>
      </c>
      <c r="Y118" s="131">
        <v>43.02</v>
      </c>
      <c r="Z118" s="131">
        <v>43.01</v>
      </c>
      <c r="AB118" s="109" t="str">
        <f>TEXT(Z118,"##.0")</f>
        <v>43.0</v>
      </c>
    </row>
    <row r="120" spans="19:32" x14ac:dyDescent="0.25">
      <c r="S120" s="101" t="s">
        <v>98</v>
      </c>
      <c r="T120" s="112"/>
      <c r="U120" s="112"/>
      <c r="V120" s="112">
        <v>1823</v>
      </c>
      <c r="W120" s="112">
        <v>1806</v>
      </c>
      <c r="X120" s="112">
        <v>1841</v>
      </c>
      <c r="Y120" s="112">
        <v>1818</v>
      </c>
      <c r="Z120" s="112">
        <v>1892</v>
      </c>
      <c r="AB120" s="109" t="str">
        <f>TEXT(Z120,"###,###")</f>
        <v>1,892</v>
      </c>
    </row>
    <row r="121" spans="19:32" x14ac:dyDescent="0.25">
      <c r="S121" s="101" t="s">
        <v>99</v>
      </c>
      <c r="T121" s="112"/>
      <c r="U121" s="112"/>
      <c r="V121" s="112">
        <v>125</v>
      </c>
      <c r="W121" s="112">
        <v>89</v>
      </c>
      <c r="X121" s="112">
        <v>89</v>
      </c>
      <c r="Y121" s="112">
        <v>108</v>
      </c>
      <c r="Z121" s="112">
        <v>92</v>
      </c>
      <c r="AB121" s="109" t="str">
        <f>TEXT(Z121,"###,###")</f>
        <v>92</v>
      </c>
    </row>
    <row r="122" spans="19:32" x14ac:dyDescent="0.25">
      <c r="S122" s="101" t="s">
        <v>100</v>
      </c>
      <c r="T122" s="112"/>
      <c r="U122" s="112"/>
      <c r="V122" s="112">
        <v>91</v>
      </c>
      <c r="W122" s="112">
        <v>81</v>
      </c>
      <c r="X122" s="112">
        <v>93</v>
      </c>
      <c r="Y122" s="112">
        <v>93</v>
      </c>
      <c r="Z122" s="112">
        <v>82</v>
      </c>
      <c r="AB122" s="109" t="str">
        <f>TEXT(Z122,"###,###")</f>
        <v>82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1914</v>
      </c>
      <c r="W124" s="112">
        <v>1887</v>
      </c>
      <c r="X124" s="112">
        <v>1934</v>
      </c>
      <c r="Y124" s="112">
        <v>1911</v>
      </c>
      <c r="Z124" s="112">
        <v>1974</v>
      </c>
      <c r="AB124" s="109" t="str">
        <f>TEXT(Z124,"###,###")</f>
        <v>1,974</v>
      </c>
      <c r="AD124" s="127">
        <f>Z124/$Z$7*100</f>
        <v>95.639534883720927</v>
      </c>
    </row>
    <row r="125" spans="19:32" x14ac:dyDescent="0.25">
      <c r="S125" s="101" t="s">
        <v>102</v>
      </c>
      <c r="T125" s="112"/>
      <c r="U125" s="112"/>
      <c r="V125" s="112">
        <v>216</v>
      </c>
      <c r="W125" s="112">
        <v>170</v>
      </c>
      <c r="X125" s="112">
        <v>182</v>
      </c>
      <c r="Y125" s="112">
        <v>201</v>
      </c>
      <c r="Z125" s="112">
        <v>174</v>
      </c>
      <c r="AB125" s="109" t="str">
        <f>TEXT(Z125,"###,###")</f>
        <v>174</v>
      </c>
      <c r="AD125" s="127">
        <f>Z125/$Z$7*100</f>
        <v>8.4302325581395348</v>
      </c>
    </row>
    <row r="127" spans="19:32" x14ac:dyDescent="0.25">
      <c r="S127" s="101" t="s">
        <v>103</v>
      </c>
      <c r="T127" s="112"/>
      <c r="U127" s="112"/>
      <c r="V127" s="112">
        <v>1115</v>
      </c>
      <c r="W127" s="112">
        <v>1069</v>
      </c>
      <c r="X127" s="112">
        <v>1096</v>
      </c>
      <c r="Y127" s="112">
        <v>1075</v>
      </c>
      <c r="Z127" s="112">
        <v>1115</v>
      </c>
      <c r="AB127" s="109" t="str">
        <f>TEXT(Z127,"###,###")</f>
        <v>1,115</v>
      </c>
      <c r="AD127" s="127">
        <f>Z127/$Z$7*100</f>
        <v>54.021317829457359</v>
      </c>
    </row>
    <row r="128" spans="19:32" x14ac:dyDescent="0.25">
      <c r="S128" s="101" t="s">
        <v>104</v>
      </c>
      <c r="T128" s="112"/>
      <c r="U128" s="112"/>
      <c r="V128" s="112">
        <v>919</v>
      </c>
      <c r="W128" s="112">
        <v>909</v>
      </c>
      <c r="X128" s="112">
        <v>930</v>
      </c>
      <c r="Y128" s="112">
        <v>939</v>
      </c>
      <c r="Z128" s="112">
        <v>947</v>
      </c>
      <c r="AB128" s="109" t="str">
        <f>TEXT(Z128,"###,###")</f>
        <v>947</v>
      </c>
      <c r="AD128" s="127">
        <f>Z128/$Z$7*100</f>
        <v>45.881782945736433</v>
      </c>
    </row>
    <row r="130" spans="19:20" x14ac:dyDescent="0.25">
      <c r="S130" s="101" t="s">
        <v>180</v>
      </c>
      <c r="T130" s="127">
        <v>91.666666666666657</v>
      </c>
    </row>
    <row r="131" spans="19:20" x14ac:dyDescent="0.25">
      <c r="S131" s="101" t="s">
        <v>181</v>
      </c>
      <c r="T131" s="127">
        <v>4.4573643410852712</v>
      </c>
    </row>
    <row r="132" spans="19:20" x14ac:dyDescent="0.25">
      <c r="S132" s="101" t="s">
        <v>182</v>
      </c>
      <c r="T132" s="127">
        <v>3.9728682170542635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FD10835-C530-4C49-9879-DD75D743A22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E3C1534B-3043-4BBB-92FE-E3ED729A74D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3339B2FE-6E48-49EE-8436-483CE758156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0E3141C5-4676-40DD-84AC-39EFF1DDF70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D411-AD91-4436-94ED-27A8CC8FA414}">
  <sheetPr codeName="Sheet66">
    <tabColor theme="4" tint="-0.249977111117893"/>
  </sheetPr>
  <dimension ref="A1:AG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style="133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style="101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110</v>
      </c>
      <c r="T1" s="99"/>
      <c r="U1" s="99"/>
      <c r="V1" s="99"/>
      <c r="W1" s="99"/>
      <c r="X1" s="99"/>
      <c r="Y1" s="100" t="s">
        <v>149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110</v>
      </c>
      <c r="Y3" s="105" t="s">
        <v>149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 Brighton,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11607</v>
      </c>
      <c r="W4" s="108">
        <v>12021</v>
      </c>
      <c r="X4" s="108">
        <v>12171</v>
      </c>
      <c r="Y4" s="108">
        <v>13204</v>
      </c>
      <c r="Z4" s="108">
        <v>14638</v>
      </c>
      <c r="AB4" s="109" t="str">
        <f>TEXT(Z4,"###,###")</f>
        <v>14,638</v>
      </c>
      <c r="AD4" s="110">
        <f>Z4/Y4-1</f>
        <v>0.10860345349893974</v>
      </c>
      <c r="AF4" s="110">
        <f>Z4/V4-1</f>
        <v>0.26113552166795895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5996</v>
      </c>
      <c r="W5" s="108">
        <v>6171</v>
      </c>
      <c r="X5" s="108">
        <v>6320</v>
      </c>
      <c r="Y5" s="108">
        <v>6721</v>
      </c>
      <c r="Z5" s="108">
        <v>7365</v>
      </c>
      <c r="AB5" s="109" t="str">
        <f>TEXT(Z5,"###,###")</f>
        <v>7,365</v>
      </c>
      <c r="AD5" s="110">
        <f t="shared" ref="AD5:AD9" si="0">Z5/Y5-1</f>
        <v>9.5819074542478733E-2</v>
      </c>
      <c r="AF5" s="110">
        <f t="shared" ref="AF5:AF9" si="1">Z5/V5-1</f>
        <v>0.22831887925283523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5618</v>
      </c>
      <c r="W6" s="108">
        <v>5852</v>
      </c>
      <c r="X6" s="108">
        <v>5849</v>
      </c>
      <c r="Y6" s="108">
        <v>6461</v>
      </c>
      <c r="Z6" s="108">
        <v>7249</v>
      </c>
      <c r="AB6" s="109" t="str">
        <f>TEXT(Z6,"###,###")</f>
        <v>7,249</v>
      </c>
      <c r="AD6" s="110">
        <f t="shared" si="0"/>
        <v>0.12196254449775568</v>
      </c>
      <c r="AF6" s="110">
        <f t="shared" si="1"/>
        <v>0.29031683873264513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8594</v>
      </c>
      <c r="W7" s="108">
        <v>8920</v>
      </c>
      <c r="X7" s="108">
        <v>9257</v>
      </c>
      <c r="Y7" s="108">
        <v>9608</v>
      </c>
      <c r="Z7" s="108">
        <v>10188</v>
      </c>
      <c r="AB7" s="109" t="str">
        <f>TEXT(Z7,"###,###")</f>
        <v>10,188</v>
      </c>
      <c r="AD7" s="110">
        <f t="shared" si="0"/>
        <v>6.0366361365528753E-2</v>
      </c>
      <c r="AF7" s="110">
        <f t="shared" si="1"/>
        <v>0.18547824063299978</v>
      </c>
    </row>
    <row r="8" spans="1:32" ht="17.25" customHeight="1" x14ac:dyDescent="0.25">
      <c r="A8" s="62" t="s">
        <v>12</v>
      </c>
      <c r="B8" s="63"/>
      <c r="C8" s="29"/>
      <c r="D8" s="64" t="str">
        <f>AB4</f>
        <v>14,638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10,188</v>
      </c>
      <c r="P8" s="65"/>
      <c r="S8" s="107" t="s">
        <v>83</v>
      </c>
      <c r="T8" s="108"/>
      <c r="U8" s="108"/>
      <c r="V8" s="108">
        <v>41600</v>
      </c>
      <c r="W8" s="108">
        <v>43845</v>
      </c>
      <c r="X8" s="108">
        <v>44579.86</v>
      </c>
      <c r="Y8" s="108">
        <v>45723.31</v>
      </c>
      <c r="Z8" s="108">
        <v>45148.5</v>
      </c>
      <c r="AB8" s="109" t="str">
        <f>TEXT(Z8,"$###,###")</f>
        <v>$45,149</v>
      </c>
      <c r="AD8" s="110">
        <f t="shared" si="0"/>
        <v>-1.2571487059882536E-2</v>
      </c>
      <c r="AF8" s="110">
        <f t="shared" si="1"/>
        <v>8.5300480769230802E-2</v>
      </c>
    </row>
    <row r="9" spans="1:32" x14ac:dyDescent="0.25">
      <c r="A9" s="30" t="s">
        <v>14</v>
      </c>
      <c r="B9" s="69"/>
      <c r="C9" s="70"/>
      <c r="D9" s="71">
        <f>AD104</f>
        <v>79.443913102882917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50.745975657636436</v>
      </c>
      <c r="P9" s="72" t="s">
        <v>84</v>
      </c>
      <c r="S9" s="107" t="s">
        <v>7</v>
      </c>
      <c r="T9" s="108"/>
      <c r="U9" s="108"/>
      <c r="V9" s="108">
        <v>417577660</v>
      </c>
      <c r="W9" s="108">
        <v>453533152</v>
      </c>
      <c r="X9" s="108">
        <v>483554701</v>
      </c>
      <c r="Y9" s="108">
        <v>513325034</v>
      </c>
      <c r="Z9" s="108">
        <v>561240040</v>
      </c>
      <c r="AB9" s="109" t="str">
        <f>TEXT(Z9/1000000,"$#,###.0")&amp;" mil"</f>
        <v>$561.2 mil</v>
      </c>
      <c r="AD9" s="110">
        <f t="shared" si="0"/>
        <v>9.3342429895986623E-2</v>
      </c>
      <c r="AF9" s="110">
        <f t="shared" si="1"/>
        <v>0.34403751388424375</v>
      </c>
    </row>
    <row r="10" spans="1:32" x14ac:dyDescent="0.25">
      <c r="A10" s="30" t="s">
        <v>17</v>
      </c>
      <c r="B10" s="69"/>
      <c r="C10" s="70"/>
      <c r="D10" s="71">
        <f>AD105</f>
        <v>16.559639294985654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49.126423243031013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90.567334118570869</v>
      </c>
      <c r="P11" s="72" t="s">
        <v>84</v>
      </c>
      <c r="S11" s="107" t="s">
        <v>29</v>
      </c>
      <c r="T11" s="112"/>
      <c r="U11" s="112"/>
      <c r="V11" s="112">
        <v>10686</v>
      </c>
      <c r="W11" s="112">
        <v>11144</v>
      </c>
      <c r="X11" s="112">
        <v>11286</v>
      </c>
      <c r="Y11" s="112">
        <v>12260</v>
      </c>
      <c r="Z11" s="112">
        <v>13679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4.4562230074597569</v>
      </c>
      <c r="P12" s="72" t="s">
        <v>84</v>
      </c>
      <c r="S12" s="107" t="s">
        <v>30</v>
      </c>
      <c r="T12" s="112"/>
      <c r="U12" s="112"/>
      <c r="V12" s="112">
        <v>925</v>
      </c>
      <c r="W12" s="112">
        <v>878</v>
      </c>
      <c r="X12" s="112">
        <v>886</v>
      </c>
      <c r="Y12" s="112">
        <v>944</v>
      </c>
      <c r="Z12" s="112">
        <v>959</v>
      </c>
    </row>
    <row r="13" spans="1:32" ht="15" customHeight="1" x14ac:dyDescent="0.25">
      <c r="A13" s="30" t="s">
        <v>19</v>
      </c>
      <c r="B13" s="70"/>
      <c r="C13" s="70"/>
      <c r="D13" s="71">
        <f>AD108</f>
        <v>11.244705560868971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5.0058892815076561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15.008880994671403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39.8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25.228856401147699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19.048086359175663</v>
      </c>
      <c r="P15" s="72" t="s">
        <v>84</v>
      </c>
      <c r="S15" s="115" t="s">
        <v>60</v>
      </c>
      <c r="T15" s="115"/>
      <c r="U15" s="116"/>
      <c r="V15" s="116">
        <v>355</v>
      </c>
      <c r="W15" s="116">
        <v>312</v>
      </c>
      <c r="X15" s="116">
        <v>370</v>
      </c>
      <c r="Y15" s="112">
        <v>463</v>
      </c>
      <c r="Z15" s="112">
        <v>495</v>
      </c>
      <c r="AB15" s="117">
        <f t="shared" ref="AB15:AB34" si="2">IF(Z15="np",0,Z15/$Z$34)</f>
        <v>3.381609509495833E-2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44.575761716081431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80.95191364082433</v>
      </c>
      <c r="P16" s="37" t="s">
        <v>84</v>
      </c>
      <c r="S16" s="115" t="s">
        <v>61</v>
      </c>
      <c r="T16" s="115"/>
      <c r="U16" s="116"/>
      <c r="V16" s="116">
        <v>21</v>
      </c>
      <c r="W16" s="116">
        <v>21</v>
      </c>
      <c r="X16" s="116">
        <v>24</v>
      </c>
      <c r="Y16" s="112">
        <v>24</v>
      </c>
      <c r="Z16" s="112">
        <v>33</v>
      </c>
      <c r="AB16" s="117">
        <f t="shared" si="2"/>
        <v>2.2544063396638886E-3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850</v>
      </c>
      <c r="W17" s="116">
        <v>862</v>
      </c>
      <c r="X17" s="116">
        <v>842</v>
      </c>
      <c r="Y17" s="112">
        <v>933</v>
      </c>
      <c r="Z17" s="112">
        <v>1007</v>
      </c>
      <c r="AB17" s="117">
        <f t="shared" si="2"/>
        <v>6.8793551031561692E-2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175</v>
      </c>
      <c r="W18" s="116">
        <v>194</v>
      </c>
      <c r="X18" s="116">
        <v>177</v>
      </c>
      <c r="Y18" s="112">
        <v>210</v>
      </c>
      <c r="Z18" s="112">
        <v>243</v>
      </c>
      <c r="AB18" s="117">
        <f t="shared" si="2"/>
        <v>1.6600628501161362E-2</v>
      </c>
    </row>
    <row r="19" spans="1:28" x14ac:dyDescent="0.25">
      <c r="A19" s="61" t="str">
        <f>$S$1&amp;" ("&amp;$V$2&amp;" to "&amp;$Z$2&amp;")"</f>
        <v>Brighton (2017-18 to 2021-22)</v>
      </c>
      <c r="B19" s="61"/>
      <c r="C19" s="61"/>
      <c r="D19" s="61"/>
      <c r="E19" s="61"/>
      <c r="F19" s="61"/>
      <c r="G19" s="61" t="str">
        <f>$S$1&amp;" ("&amp;$V$2&amp;" to "&amp;$Z$2&amp;")"</f>
        <v>Brighton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902</v>
      </c>
      <c r="W19" s="116">
        <v>1026</v>
      </c>
      <c r="X19" s="116">
        <v>1073</v>
      </c>
      <c r="Y19" s="112">
        <v>1237</v>
      </c>
      <c r="Z19" s="112">
        <v>1387</v>
      </c>
      <c r="AB19" s="117">
        <f t="shared" si="2"/>
        <v>9.4753381609509496E-2</v>
      </c>
    </row>
    <row r="20" spans="1:28" x14ac:dyDescent="0.25">
      <c r="S20" s="115" t="s">
        <v>65</v>
      </c>
      <c r="T20" s="115"/>
      <c r="U20" s="116"/>
      <c r="V20" s="116">
        <v>403</v>
      </c>
      <c r="W20" s="116">
        <v>432</v>
      </c>
      <c r="X20" s="116">
        <v>449</v>
      </c>
      <c r="Y20" s="112">
        <v>562</v>
      </c>
      <c r="Z20" s="112">
        <v>516</v>
      </c>
      <c r="AB20" s="117">
        <f t="shared" si="2"/>
        <v>3.5250717311108078E-2</v>
      </c>
    </row>
    <row r="21" spans="1:28" x14ac:dyDescent="0.25">
      <c r="S21" s="115" t="s">
        <v>66</v>
      </c>
      <c r="T21" s="115"/>
      <c r="U21" s="116"/>
      <c r="V21" s="116">
        <v>1331</v>
      </c>
      <c r="W21" s="116">
        <v>1361</v>
      </c>
      <c r="X21" s="116">
        <v>1330</v>
      </c>
      <c r="Y21" s="112">
        <v>1401</v>
      </c>
      <c r="Z21" s="112">
        <v>1464</v>
      </c>
      <c r="AB21" s="117">
        <f t="shared" si="2"/>
        <v>0.10001366306872524</v>
      </c>
    </row>
    <row r="22" spans="1:28" x14ac:dyDescent="0.25">
      <c r="S22" s="115" t="s">
        <v>67</v>
      </c>
      <c r="T22" s="115"/>
      <c r="U22" s="116"/>
      <c r="V22" s="116">
        <v>957</v>
      </c>
      <c r="W22" s="116">
        <v>831</v>
      </c>
      <c r="X22" s="116">
        <v>847</v>
      </c>
      <c r="Y22" s="112">
        <v>920</v>
      </c>
      <c r="Z22" s="112">
        <v>981</v>
      </c>
      <c r="AB22" s="117">
        <f t="shared" si="2"/>
        <v>6.7017352097281047E-2</v>
      </c>
    </row>
    <row r="23" spans="1:28" x14ac:dyDescent="0.25">
      <c r="S23" s="115" t="s">
        <v>68</v>
      </c>
      <c r="T23" s="115"/>
      <c r="U23" s="116"/>
      <c r="V23" s="116">
        <v>608</v>
      </c>
      <c r="W23" s="116">
        <v>642</v>
      </c>
      <c r="X23" s="116">
        <v>626</v>
      </c>
      <c r="Y23" s="112">
        <v>629</v>
      </c>
      <c r="Z23" s="112">
        <v>697</v>
      </c>
      <c r="AB23" s="117">
        <f t="shared" si="2"/>
        <v>4.7615794507446373E-2</v>
      </c>
    </row>
    <row r="24" spans="1:28" x14ac:dyDescent="0.25">
      <c r="S24" s="115" t="s">
        <v>69</v>
      </c>
      <c r="T24" s="115"/>
      <c r="U24" s="116"/>
      <c r="V24" s="116">
        <v>114</v>
      </c>
      <c r="W24" s="116">
        <v>113</v>
      </c>
      <c r="X24" s="116">
        <v>101</v>
      </c>
      <c r="Y24" s="112">
        <v>73</v>
      </c>
      <c r="Z24" s="112">
        <v>113</v>
      </c>
      <c r="AB24" s="117">
        <f t="shared" si="2"/>
        <v>7.7196338297581633E-3</v>
      </c>
    </row>
    <row r="25" spans="1:28" x14ac:dyDescent="0.25">
      <c r="S25" s="115" t="s">
        <v>70</v>
      </c>
      <c r="T25" s="115"/>
      <c r="U25" s="116"/>
      <c r="V25" s="116">
        <v>285</v>
      </c>
      <c r="W25" s="116">
        <v>311</v>
      </c>
      <c r="X25" s="116">
        <v>371</v>
      </c>
      <c r="Y25" s="112">
        <v>440</v>
      </c>
      <c r="Z25" s="112">
        <v>493</v>
      </c>
      <c r="AB25" s="117">
        <f t="shared" si="2"/>
        <v>3.3679464407705972E-2</v>
      </c>
    </row>
    <row r="26" spans="1:28" x14ac:dyDescent="0.25">
      <c r="S26" s="115" t="s">
        <v>71</v>
      </c>
      <c r="T26" s="115"/>
      <c r="U26" s="116"/>
      <c r="V26" s="116">
        <v>174</v>
      </c>
      <c r="W26" s="116">
        <v>187</v>
      </c>
      <c r="X26" s="116">
        <v>205</v>
      </c>
      <c r="Y26" s="112">
        <v>194</v>
      </c>
      <c r="Z26" s="112">
        <v>223</v>
      </c>
      <c r="AB26" s="117">
        <f t="shared" si="2"/>
        <v>1.5234321628637791E-2</v>
      </c>
    </row>
    <row r="27" spans="1:28" x14ac:dyDescent="0.25">
      <c r="S27" s="115" t="s">
        <v>72</v>
      </c>
      <c r="T27" s="115"/>
      <c r="U27" s="116"/>
      <c r="V27" s="116">
        <v>406</v>
      </c>
      <c r="W27" s="116">
        <v>425</v>
      </c>
      <c r="X27" s="116">
        <v>407</v>
      </c>
      <c r="Y27" s="112">
        <v>455</v>
      </c>
      <c r="Z27" s="112">
        <v>564</v>
      </c>
      <c r="AB27" s="117">
        <f t="shared" si="2"/>
        <v>3.8529853805164639E-2</v>
      </c>
    </row>
    <row r="28" spans="1:28" x14ac:dyDescent="0.25">
      <c r="S28" s="115" t="s">
        <v>73</v>
      </c>
      <c r="T28" s="115"/>
      <c r="U28" s="116"/>
      <c r="V28" s="116">
        <v>988</v>
      </c>
      <c r="W28" s="116">
        <v>1098</v>
      </c>
      <c r="X28" s="116">
        <v>974</v>
      </c>
      <c r="Y28" s="112">
        <v>1046</v>
      </c>
      <c r="Z28" s="112">
        <v>1293</v>
      </c>
      <c r="AB28" s="117">
        <f t="shared" si="2"/>
        <v>8.8331739308648724E-2</v>
      </c>
    </row>
    <row r="29" spans="1:28" x14ac:dyDescent="0.25">
      <c r="S29" s="115" t="s">
        <v>74</v>
      </c>
      <c r="T29" s="115"/>
      <c r="U29" s="116"/>
      <c r="V29" s="116">
        <v>693</v>
      </c>
      <c r="W29" s="116">
        <v>853</v>
      </c>
      <c r="X29" s="116">
        <v>779</v>
      </c>
      <c r="Y29" s="112">
        <v>852</v>
      </c>
      <c r="Z29" s="112">
        <v>986</v>
      </c>
      <c r="AB29" s="117">
        <f t="shared" si="2"/>
        <v>6.7358928815411945E-2</v>
      </c>
    </row>
    <row r="30" spans="1:28" x14ac:dyDescent="0.25">
      <c r="S30" s="115" t="s">
        <v>75</v>
      </c>
      <c r="T30" s="115"/>
      <c r="U30" s="116"/>
      <c r="V30" s="116">
        <v>592</v>
      </c>
      <c r="W30" s="116">
        <v>644</v>
      </c>
      <c r="X30" s="116">
        <v>726</v>
      </c>
      <c r="Y30" s="112">
        <v>727</v>
      </c>
      <c r="Z30" s="112">
        <v>836</v>
      </c>
      <c r="AB30" s="117">
        <f t="shared" si="2"/>
        <v>5.7111627271485173E-2</v>
      </c>
    </row>
    <row r="31" spans="1:28" x14ac:dyDescent="0.25">
      <c r="S31" s="115" t="s">
        <v>76</v>
      </c>
      <c r="T31" s="115"/>
      <c r="U31" s="116"/>
      <c r="V31" s="116">
        <v>1489</v>
      </c>
      <c r="W31" s="116">
        <v>1614</v>
      </c>
      <c r="X31" s="116">
        <v>1703</v>
      </c>
      <c r="Y31" s="112">
        <v>1895</v>
      </c>
      <c r="Z31" s="112">
        <v>2092</v>
      </c>
      <c r="AB31" s="117">
        <f t="shared" si="2"/>
        <v>0.14291569886596531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200</v>
      </c>
      <c r="W32" s="116">
        <v>217</v>
      </c>
      <c r="X32" s="116">
        <v>239</v>
      </c>
      <c r="Y32" s="112">
        <v>274</v>
      </c>
      <c r="Z32" s="112">
        <v>295</v>
      </c>
      <c r="AB32" s="117">
        <f t="shared" si="2"/>
        <v>2.0153026369722639E-2</v>
      </c>
    </row>
    <row r="33" spans="19:32" x14ac:dyDescent="0.25">
      <c r="S33" s="115" t="s">
        <v>78</v>
      </c>
      <c r="T33" s="115"/>
      <c r="U33" s="116"/>
      <c r="V33" s="116">
        <v>482</v>
      </c>
      <c r="W33" s="116">
        <v>484</v>
      </c>
      <c r="X33" s="116">
        <v>539</v>
      </c>
      <c r="Y33" s="112">
        <v>603</v>
      </c>
      <c r="Z33" s="112">
        <v>674</v>
      </c>
      <c r="AB33" s="117">
        <f t="shared" si="2"/>
        <v>4.6044541604044267E-2</v>
      </c>
    </row>
    <row r="34" spans="19:32" x14ac:dyDescent="0.25">
      <c r="S34" s="118" t="s">
        <v>53</v>
      </c>
      <c r="T34" s="118"/>
      <c r="U34" s="119"/>
      <c r="V34" s="119">
        <v>11605</v>
      </c>
      <c r="W34" s="119">
        <v>12023</v>
      </c>
      <c r="X34" s="119">
        <v>12172</v>
      </c>
      <c r="Y34" s="120">
        <v>13204</v>
      </c>
      <c r="Z34" s="120">
        <v>14638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7377</v>
      </c>
      <c r="W37" s="112">
        <v>7535</v>
      </c>
      <c r="X37" s="112">
        <v>7865</v>
      </c>
      <c r="Y37" s="112">
        <v>8075</v>
      </c>
      <c r="Z37" s="112">
        <v>8249</v>
      </c>
      <c r="AB37" s="132">
        <f>Z37/Z40*100</f>
        <v>80.95191364082433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1212</v>
      </c>
      <c r="W38" s="112">
        <v>1385</v>
      </c>
      <c r="X38" s="112">
        <v>1392</v>
      </c>
      <c r="Y38" s="112">
        <v>1534</v>
      </c>
      <c r="Z38" s="112">
        <v>1941</v>
      </c>
      <c r="AB38" s="132">
        <f>Z38/Z40*100</f>
        <v>19.048086359175663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8589</v>
      </c>
      <c r="W40" s="112">
        <v>8920</v>
      </c>
      <c r="X40" s="112">
        <v>9257</v>
      </c>
      <c r="Y40" s="112">
        <v>9609</v>
      </c>
      <c r="Z40" s="112">
        <v>10190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7</v>
      </c>
      <c r="W44" s="112">
        <v>10</v>
      </c>
      <c r="X44" s="112">
        <v>8</v>
      </c>
      <c r="Y44" s="112">
        <v>8</v>
      </c>
      <c r="Z44" s="112">
        <v>12</v>
      </c>
    </row>
    <row r="45" spans="19:32" x14ac:dyDescent="0.25">
      <c r="S45" s="115" t="s">
        <v>37</v>
      </c>
      <c r="T45" s="115"/>
      <c r="U45" s="112"/>
      <c r="V45" s="112">
        <v>149</v>
      </c>
      <c r="W45" s="112">
        <v>130</v>
      </c>
      <c r="X45" s="112">
        <v>168</v>
      </c>
      <c r="Y45" s="112">
        <v>158</v>
      </c>
      <c r="Z45" s="112">
        <v>200</v>
      </c>
    </row>
    <row r="46" spans="19:32" x14ac:dyDescent="0.25">
      <c r="S46" s="115" t="s">
        <v>38</v>
      </c>
      <c r="T46" s="115"/>
      <c r="U46" s="112"/>
      <c r="V46" s="112">
        <v>369</v>
      </c>
      <c r="W46" s="112">
        <v>346</v>
      </c>
      <c r="X46" s="112">
        <v>374</v>
      </c>
      <c r="Y46" s="112">
        <v>439</v>
      </c>
      <c r="Z46" s="112">
        <v>458</v>
      </c>
    </row>
    <row r="47" spans="19:32" x14ac:dyDescent="0.25">
      <c r="S47" s="115" t="s">
        <v>39</v>
      </c>
      <c r="T47" s="115"/>
      <c r="U47" s="112"/>
      <c r="V47" s="112">
        <v>618</v>
      </c>
      <c r="W47" s="112">
        <v>594</v>
      </c>
      <c r="X47" s="112">
        <v>575</v>
      </c>
      <c r="Y47" s="112">
        <v>622</v>
      </c>
      <c r="Z47" s="112">
        <v>704</v>
      </c>
    </row>
    <row r="48" spans="19:32" x14ac:dyDescent="0.25">
      <c r="S48" s="115" t="s">
        <v>40</v>
      </c>
      <c r="T48" s="115"/>
      <c r="U48" s="112"/>
      <c r="V48" s="112">
        <v>700</v>
      </c>
      <c r="W48" s="112">
        <v>773</v>
      </c>
      <c r="X48" s="112">
        <v>819</v>
      </c>
      <c r="Y48" s="112">
        <v>891</v>
      </c>
      <c r="Z48" s="112">
        <v>980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701</v>
      </c>
      <c r="W49" s="112">
        <v>742</v>
      </c>
      <c r="X49" s="112">
        <v>830</v>
      </c>
      <c r="Y49" s="112">
        <v>909</v>
      </c>
      <c r="Z49" s="112">
        <v>1025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Brighton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649</v>
      </c>
      <c r="W50" s="112">
        <v>689</v>
      </c>
      <c r="X50" s="112">
        <v>690</v>
      </c>
      <c r="Y50" s="112">
        <v>733</v>
      </c>
      <c r="Z50" s="112">
        <v>785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585</v>
      </c>
      <c r="W51" s="112">
        <v>579</v>
      </c>
      <c r="X51" s="112">
        <v>580</v>
      </c>
      <c r="Y51" s="112">
        <v>623</v>
      </c>
      <c r="Z51" s="112">
        <v>672</v>
      </c>
    </row>
    <row r="52" spans="1:26" ht="15" customHeight="1" x14ac:dyDescent="0.25">
      <c r="S52" s="115" t="s">
        <v>44</v>
      </c>
      <c r="T52" s="115"/>
      <c r="U52" s="112"/>
      <c r="V52" s="112">
        <v>607</v>
      </c>
      <c r="W52" s="112">
        <v>628</v>
      </c>
      <c r="X52" s="112">
        <v>591</v>
      </c>
      <c r="Y52" s="112">
        <v>641</v>
      </c>
      <c r="Z52" s="112">
        <v>637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498</v>
      </c>
      <c r="W53" s="112">
        <v>505</v>
      </c>
      <c r="X53" s="112">
        <v>521</v>
      </c>
      <c r="Y53" s="112">
        <v>544</v>
      </c>
      <c r="Z53" s="112">
        <v>608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488</v>
      </c>
      <c r="W54" s="112">
        <v>507</v>
      </c>
      <c r="X54" s="112">
        <v>474</v>
      </c>
      <c r="Y54" s="112">
        <v>460</v>
      </c>
      <c r="Z54" s="112">
        <v>494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372</v>
      </c>
      <c r="W55" s="112">
        <v>392</v>
      </c>
      <c r="X55" s="112">
        <v>391</v>
      </c>
      <c r="Y55" s="112">
        <v>380</v>
      </c>
      <c r="Z55" s="112">
        <v>434</v>
      </c>
    </row>
    <row r="56" spans="1:26" ht="15" customHeight="1" x14ac:dyDescent="0.25">
      <c r="S56" s="115" t="s">
        <v>48</v>
      </c>
      <c r="T56" s="115"/>
      <c r="U56" s="112"/>
      <c r="V56" s="112">
        <v>169</v>
      </c>
      <c r="W56" s="112">
        <v>173</v>
      </c>
      <c r="X56" s="112">
        <v>197</v>
      </c>
      <c r="Y56" s="112">
        <v>205</v>
      </c>
      <c r="Z56" s="112">
        <v>225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54</v>
      </c>
      <c r="W57" s="112">
        <v>65</v>
      </c>
      <c r="X57" s="112">
        <v>70</v>
      </c>
      <c r="Y57" s="112">
        <v>80</v>
      </c>
      <c r="Z57" s="112">
        <v>95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20</v>
      </c>
      <c r="W58" s="112">
        <v>17</v>
      </c>
      <c r="X58" s="112">
        <v>17</v>
      </c>
      <c r="Y58" s="112">
        <v>14</v>
      </c>
      <c r="Z58" s="112">
        <v>22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5</v>
      </c>
      <c r="W59" s="112">
        <v>5</v>
      </c>
      <c r="X59" s="112">
        <v>5</v>
      </c>
      <c r="Y59" s="112">
        <v>14</v>
      </c>
      <c r="Z59" s="112">
        <v>7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0</v>
      </c>
      <c r="W60" s="112">
        <v>0</v>
      </c>
      <c r="X60" s="112">
        <v>0</v>
      </c>
      <c r="Y60" s="112">
        <v>0</v>
      </c>
      <c r="Z60" s="112">
        <v>0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5993</v>
      </c>
      <c r="W61" s="112">
        <v>6169</v>
      </c>
      <c r="X61" s="112">
        <v>6322</v>
      </c>
      <c r="Y61" s="112">
        <v>6721</v>
      </c>
      <c r="Z61" s="112">
        <v>7366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5</v>
      </c>
      <c r="W63" s="112">
        <v>7</v>
      </c>
      <c r="X63" s="112">
        <v>0</v>
      </c>
      <c r="Y63" s="112">
        <v>9</v>
      </c>
      <c r="Z63" s="112">
        <v>14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181</v>
      </c>
      <c r="W64" s="112">
        <v>167</v>
      </c>
      <c r="X64" s="112">
        <v>142</v>
      </c>
      <c r="Y64" s="112">
        <v>168</v>
      </c>
      <c r="Z64" s="112">
        <v>212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Brighton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393</v>
      </c>
      <c r="W65" s="112">
        <v>412</v>
      </c>
      <c r="X65" s="112">
        <v>336</v>
      </c>
      <c r="Y65" s="112">
        <v>402</v>
      </c>
      <c r="Z65" s="112">
        <v>434</v>
      </c>
    </row>
    <row r="66" spans="1:26" x14ac:dyDescent="0.25">
      <c r="S66" s="115" t="s">
        <v>39</v>
      </c>
      <c r="T66" s="115"/>
      <c r="U66" s="112"/>
      <c r="V66" s="112">
        <v>616</v>
      </c>
      <c r="W66" s="112">
        <v>585</v>
      </c>
      <c r="X66" s="112">
        <v>612</v>
      </c>
      <c r="Y66" s="112">
        <v>646</v>
      </c>
      <c r="Z66" s="112">
        <v>665</v>
      </c>
    </row>
    <row r="67" spans="1:26" x14ac:dyDescent="0.25">
      <c r="S67" s="115" t="s">
        <v>40</v>
      </c>
      <c r="T67" s="115"/>
      <c r="U67" s="112"/>
      <c r="V67" s="112">
        <v>642</v>
      </c>
      <c r="W67" s="112">
        <v>735</v>
      </c>
      <c r="X67" s="112">
        <v>747</v>
      </c>
      <c r="Y67" s="112">
        <v>862</v>
      </c>
      <c r="Z67" s="112">
        <v>1025</v>
      </c>
    </row>
    <row r="68" spans="1:26" x14ac:dyDescent="0.25">
      <c r="S68" s="115" t="s">
        <v>41</v>
      </c>
      <c r="T68" s="115"/>
      <c r="U68" s="112"/>
      <c r="V68" s="112">
        <v>623</v>
      </c>
      <c r="W68" s="112">
        <v>677</v>
      </c>
      <c r="X68" s="112">
        <v>680</v>
      </c>
      <c r="Y68" s="112">
        <v>787</v>
      </c>
      <c r="Z68" s="112">
        <v>907</v>
      </c>
    </row>
    <row r="69" spans="1:26" x14ac:dyDescent="0.25">
      <c r="S69" s="115" t="s">
        <v>42</v>
      </c>
      <c r="T69" s="115"/>
      <c r="U69" s="112"/>
      <c r="V69" s="112">
        <v>554</v>
      </c>
      <c r="W69" s="112">
        <v>557</v>
      </c>
      <c r="X69" s="112">
        <v>606</v>
      </c>
      <c r="Y69" s="112">
        <v>702</v>
      </c>
      <c r="Z69" s="112">
        <v>821</v>
      </c>
    </row>
    <row r="70" spans="1:26" x14ac:dyDescent="0.25">
      <c r="S70" s="115" t="s">
        <v>43</v>
      </c>
      <c r="T70" s="115"/>
      <c r="U70" s="112"/>
      <c r="V70" s="112">
        <v>612</v>
      </c>
      <c r="W70" s="112">
        <v>616</v>
      </c>
      <c r="X70" s="112">
        <v>590</v>
      </c>
      <c r="Y70" s="112">
        <v>620</v>
      </c>
      <c r="Z70" s="112">
        <v>688</v>
      </c>
    </row>
    <row r="71" spans="1:26" x14ac:dyDescent="0.25">
      <c r="S71" s="115" t="s">
        <v>44</v>
      </c>
      <c r="T71" s="115"/>
      <c r="U71" s="112"/>
      <c r="V71" s="112">
        <v>597</v>
      </c>
      <c r="W71" s="112">
        <v>645</v>
      </c>
      <c r="X71" s="112">
        <v>636</v>
      </c>
      <c r="Y71" s="112">
        <v>670</v>
      </c>
      <c r="Z71" s="112">
        <v>701</v>
      </c>
    </row>
    <row r="72" spans="1:26" x14ac:dyDescent="0.25">
      <c r="S72" s="115" t="s">
        <v>45</v>
      </c>
      <c r="T72" s="115"/>
      <c r="U72" s="112"/>
      <c r="V72" s="112">
        <v>468</v>
      </c>
      <c r="W72" s="112">
        <v>507</v>
      </c>
      <c r="X72" s="112">
        <v>506</v>
      </c>
      <c r="Y72" s="112">
        <v>571</v>
      </c>
      <c r="Z72" s="112">
        <v>647</v>
      </c>
    </row>
    <row r="73" spans="1:26" x14ac:dyDescent="0.25">
      <c r="S73" s="115" t="s">
        <v>46</v>
      </c>
      <c r="T73" s="115"/>
      <c r="U73" s="112"/>
      <c r="V73" s="112">
        <v>454</v>
      </c>
      <c r="W73" s="112">
        <v>448</v>
      </c>
      <c r="X73" s="112">
        <v>477</v>
      </c>
      <c r="Y73" s="112">
        <v>464</v>
      </c>
      <c r="Z73" s="112">
        <v>503</v>
      </c>
    </row>
    <row r="74" spans="1:26" x14ac:dyDescent="0.25">
      <c r="S74" s="115" t="s">
        <v>47</v>
      </c>
      <c r="T74" s="115"/>
      <c r="U74" s="112"/>
      <c r="V74" s="112">
        <v>293</v>
      </c>
      <c r="W74" s="112">
        <v>320</v>
      </c>
      <c r="X74" s="112">
        <v>315</v>
      </c>
      <c r="Y74" s="112">
        <v>337</v>
      </c>
      <c r="Z74" s="112">
        <v>378</v>
      </c>
    </row>
    <row r="75" spans="1:26" x14ac:dyDescent="0.25">
      <c r="S75" s="115" t="s">
        <v>48</v>
      </c>
      <c r="T75" s="115"/>
      <c r="U75" s="112"/>
      <c r="V75" s="112">
        <v>123</v>
      </c>
      <c r="W75" s="112">
        <v>130</v>
      </c>
      <c r="X75" s="112">
        <v>149</v>
      </c>
      <c r="Y75" s="112">
        <v>157</v>
      </c>
      <c r="Z75" s="112">
        <v>185</v>
      </c>
    </row>
    <row r="76" spans="1:26" x14ac:dyDescent="0.25">
      <c r="S76" s="115" t="s">
        <v>49</v>
      </c>
      <c r="T76" s="115"/>
      <c r="U76" s="112"/>
      <c r="V76" s="112">
        <v>34</v>
      </c>
      <c r="W76" s="112">
        <v>33</v>
      </c>
      <c r="X76" s="112">
        <v>36</v>
      </c>
      <c r="Y76" s="112">
        <v>39</v>
      </c>
      <c r="Z76" s="112">
        <v>50</v>
      </c>
    </row>
    <row r="77" spans="1:26" x14ac:dyDescent="0.25">
      <c r="S77" s="115" t="s">
        <v>50</v>
      </c>
      <c r="T77" s="115"/>
      <c r="U77" s="112"/>
      <c r="V77" s="112">
        <v>9</v>
      </c>
      <c r="W77" s="112">
        <v>8</v>
      </c>
      <c r="X77" s="112">
        <v>14</v>
      </c>
      <c r="Y77" s="112">
        <v>16</v>
      </c>
      <c r="Z77" s="112">
        <v>11</v>
      </c>
    </row>
    <row r="78" spans="1:26" x14ac:dyDescent="0.25">
      <c r="S78" s="115" t="s">
        <v>51</v>
      </c>
      <c r="T78" s="115"/>
      <c r="U78" s="112"/>
      <c r="V78" s="112">
        <v>5</v>
      </c>
      <c r="W78" s="112">
        <v>4</v>
      </c>
      <c r="X78" s="112">
        <v>0</v>
      </c>
      <c r="Y78" s="112">
        <v>5</v>
      </c>
      <c r="Z78" s="112">
        <v>4</v>
      </c>
    </row>
    <row r="79" spans="1:26" x14ac:dyDescent="0.25">
      <c r="S79" s="115" t="s">
        <v>52</v>
      </c>
      <c r="T79" s="115"/>
      <c r="U79" s="112"/>
      <c r="V79" s="112">
        <v>5</v>
      </c>
      <c r="W79" s="112">
        <v>0</v>
      </c>
      <c r="X79" s="112">
        <v>4</v>
      </c>
      <c r="Y79" s="112">
        <v>6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5616</v>
      </c>
      <c r="W80" s="112">
        <v>5853</v>
      </c>
      <c r="X80" s="112">
        <v>5849</v>
      </c>
      <c r="Y80" s="112">
        <v>6461</v>
      </c>
      <c r="Z80" s="112">
        <v>7254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Brighton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377</v>
      </c>
      <c r="W83" s="112">
        <v>417</v>
      </c>
      <c r="X83" s="112">
        <v>445</v>
      </c>
      <c r="Y83" s="112">
        <v>435</v>
      </c>
      <c r="Z83" s="112">
        <v>438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262</v>
      </c>
      <c r="W84" s="112">
        <v>288</v>
      </c>
      <c r="X84" s="112">
        <v>304</v>
      </c>
      <c r="Y84" s="112">
        <v>312</v>
      </c>
      <c r="Z84" s="112">
        <v>327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959</v>
      </c>
      <c r="W85" s="112">
        <v>1034</v>
      </c>
      <c r="X85" s="112">
        <v>1103</v>
      </c>
      <c r="Y85" s="112">
        <v>1131</v>
      </c>
      <c r="Z85" s="112">
        <v>1211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14,638</v>
      </c>
      <c r="D86" s="94">
        <f t="shared" ref="D86:D91" si="4">AD4</f>
        <v>0.10860345349893974</v>
      </c>
      <c r="E86" s="95">
        <f t="shared" ref="E86:E91" si="5">AD4</f>
        <v>0.10860345349893974</v>
      </c>
      <c r="F86" s="94">
        <f t="shared" ref="F86:F91" si="6">AF4</f>
        <v>0.26113552166795895</v>
      </c>
      <c r="G86" s="95">
        <f t="shared" ref="G86:G91" si="7">AF4</f>
        <v>0.26113552166795895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257</v>
      </c>
      <c r="W86" s="112">
        <v>272</v>
      </c>
      <c r="X86" s="112">
        <v>304</v>
      </c>
      <c r="Y86" s="112">
        <v>317</v>
      </c>
      <c r="Z86" s="112">
        <v>343</v>
      </c>
    </row>
    <row r="87" spans="1:30" ht="15" customHeight="1" x14ac:dyDescent="0.25">
      <c r="A87" s="96" t="s">
        <v>4</v>
      </c>
      <c r="B87" s="49"/>
      <c r="C87" s="97" t="str">
        <f t="shared" si="3"/>
        <v>7,365</v>
      </c>
      <c r="D87" s="94">
        <f t="shared" si="4"/>
        <v>9.5819074542478733E-2</v>
      </c>
      <c r="E87" s="95">
        <f t="shared" si="5"/>
        <v>9.5819074542478733E-2</v>
      </c>
      <c r="F87" s="94">
        <f t="shared" si="6"/>
        <v>0.22831887925283523</v>
      </c>
      <c r="G87" s="95">
        <f t="shared" si="7"/>
        <v>0.22831887925283523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220</v>
      </c>
      <c r="W87" s="112">
        <v>222</v>
      </c>
      <c r="X87" s="112">
        <v>233</v>
      </c>
      <c r="Y87" s="112">
        <v>234</v>
      </c>
      <c r="Z87" s="112">
        <v>268</v>
      </c>
    </row>
    <row r="88" spans="1:30" ht="15" customHeight="1" x14ac:dyDescent="0.25">
      <c r="A88" s="96" t="s">
        <v>5</v>
      </c>
      <c r="B88" s="49"/>
      <c r="C88" s="97" t="str">
        <f t="shared" si="3"/>
        <v>7,249</v>
      </c>
      <c r="D88" s="94">
        <f t="shared" si="4"/>
        <v>0.12196254449775568</v>
      </c>
      <c r="E88" s="95">
        <f t="shared" si="5"/>
        <v>0.12196254449775568</v>
      </c>
      <c r="F88" s="94">
        <f t="shared" si="6"/>
        <v>0.29031683873264513</v>
      </c>
      <c r="G88" s="95">
        <f t="shared" si="7"/>
        <v>0.29031683873264513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255</v>
      </c>
      <c r="W88" s="112">
        <v>271</v>
      </c>
      <c r="X88" s="112">
        <v>276</v>
      </c>
      <c r="Y88" s="112">
        <v>300</v>
      </c>
      <c r="Z88" s="112">
        <v>319</v>
      </c>
    </row>
    <row r="89" spans="1:30" ht="15" customHeight="1" x14ac:dyDescent="0.25">
      <c r="A89" s="49" t="s">
        <v>6</v>
      </c>
      <c r="B89" s="49"/>
      <c r="C89" s="97" t="str">
        <f t="shared" si="3"/>
        <v>10,188</v>
      </c>
      <c r="D89" s="94">
        <f t="shared" si="4"/>
        <v>6.0366361365528753E-2</v>
      </c>
      <c r="E89" s="95">
        <f t="shared" si="5"/>
        <v>6.0366361365528753E-2</v>
      </c>
      <c r="F89" s="94">
        <f t="shared" si="6"/>
        <v>0.18547824063299978</v>
      </c>
      <c r="G89" s="95">
        <f t="shared" si="7"/>
        <v>0.18547824063299978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574</v>
      </c>
      <c r="W89" s="112">
        <v>610</v>
      </c>
      <c r="X89" s="112">
        <v>604</v>
      </c>
      <c r="Y89" s="112">
        <v>638</v>
      </c>
      <c r="Z89" s="112">
        <v>654</v>
      </c>
    </row>
    <row r="90" spans="1:30" ht="15" customHeight="1" x14ac:dyDescent="0.25">
      <c r="A90" s="49" t="s">
        <v>96</v>
      </c>
      <c r="B90" s="49"/>
      <c r="C90" s="97" t="str">
        <f t="shared" si="3"/>
        <v>$45,149</v>
      </c>
      <c r="D90" s="94">
        <f t="shared" si="4"/>
        <v>-1.2571487059882536E-2</v>
      </c>
      <c r="E90" s="95">
        <f t="shared" si="5"/>
        <v>-1.2571487059882536E-2</v>
      </c>
      <c r="F90" s="94">
        <f t="shared" si="6"/>
        <v>8.5300480769230802E-2</v>
      </c>
      <c r="G90" s="95">
        <f t="shared" si="7"/>
        <v>8.5300480769230802E-2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775</v>
      </c>
      <c r="W90" s="112">
        <v>786</v>
      </c>
      <c r="X90" s="112">
        <v>811</v>
      </c>
      <c r="Y90" s="112">
        <v>853</v>
      </c>
      <c r="Z90" s="112">
        <v>887</v>
      </c>
    </row>
    <row r="91" spans="1:30" ht="15" customHeight="1" x14ac:dyDescent="0.25">
      <c r="A91" s="49" t="s">
        <v>7</v>
      </c>
      <c r="B91" s="49"/>
      <c r="C91" s="97" t="str">
        <f t="shared" si="3"/>
        <v>$561.2 mil</v>
      </c>
      <c r="D91" s="94">
        <f t="shared" si="4"/>
        <v>9.3342429895986623E-2</v>
      </c>
      <c r="E91" s="95">
        <f t="shared" si="5"/>
        <v>9.3342429895986623E-2</v>
      </c>
      <c r="F91" s="94">
        <f t="shared" si="6"/>
        <v>0.34403751388424375</v>
      </c>
      <c r="G91" s="95">
        <f t="shared" si="7"/>
        <v>0.34403751388424375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4420</v>
      </c>
      <c r="W91" s="112">
        <v>4590</v>
      </c>
      <c r="X91" s="112">
        <v>4820</v>
      </c>
      <c r="Y91" s="112">
        <v>4912</v>
      </c>
      <c r="Z91" s="112">
        <v>5167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314</v>
      </c>
      <c r="W93" s="112">
        <v>333</v>
      </c>
      <c r="X93" s="112">
        <v>355</v>
      </c>
      <c r="Y93" s="112">
        <v>351</v>
      </c>
      <c r="Z93" s="112">
        <v>379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414</v>
      </c>
      <c r="W94" s="112">
        <v>444</v>
      </c>
      <c r="X94" s="112">
        <v>484</v>
      </c>
      <c r="Y94" s="112">
        <v>513</v>
      </c>
      <c r="Z94" s="112">
        <v>590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160</v>
      </c>
      <c r="W95" s="112">
        <v>177</v>
      </c>
      <c r="X95" s="112">
        <v>189</v>
      </c>
      <c r="Y95" s="112">
        <v>204</v>
      </c>
      <c r="Z95" s="112">
        <v>213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852</v>
      </c>
      <c r="W96" s="112">
        <v>931</v>
      </c>
      <c r="X96" s="112">
        <v>945</v>
      </c>
      <c r="Y96" s="112">
        <v>1009</v>
      </c>
      <c r="Z96" s="112">
        <v>1107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789</v>
      </c>
      <c r="W97" s="112">
        <v>824</v>
      </c>
      <c r="X97" s="112">
        <v>839</v>
      </c>
      <c r="Y97" s="112">
        <v>891</v>
      </c>
      <c r="Z97" s="112">
        <v>964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601</v>
      </c>
      <c r="W98" s="112">
        <v>609</v>
      </c>
      <c r="X98" s="112">
        <v>616</v>
      </c>
      <c r="Y98" s="112">
        <v>648</v>
      </c>
      <c r="Z98" s="112">
        <v>649</v>
      </c>
    </row>
    <row r="99" spans="1:32" ht="15" customHeight="1" x14ac:dyDescent="0.25">
      <c r="S99" s="115" t="s">
        <v>143</v>
      </c>
      <c r="T99" s="115"/>
      <c r="U99" s="112"/>
      <c r="V99" s="112">
        <v>47</v>
      </c>
      <c r="W99" s="112">
        <v>48</v>
      </c>
      <c r="X99" s="112">
        <v>54</v>
      </c>
      <c r="Y99" s="112">
        <v>57</v>
      </c>
      <c r="Z99" s="112">
        <v>55</v>
      </c>
    </row>
    <row r="100" spans="1:32" ht="15" customHeight="1" x14ac:dyDescent="0.25">
      <c r="S100" s="115" t="s">
        <v>58</v>
      </c>
      <c r="T100" s="115"/>
      <c r="U100" s="112"/>
      <c r="V100" s="112">
        <v>493</v>
      </c>
      <c r="W100" s="112">
        <v>509</v>
      </c>
      <c r="X100" s="112">
        <v>495</v>
      </c>
      <c r="Y100" s="112">
        <v>511</v>
      </c>
      <c r="Z100" s="112">
        <v>552</v>
      </c>
    </row>
    <row r="101" spans="1:32" x14ac:dyDescent="0.25">
      <c r="A101" s="18"/>
      <c r="S101" s="118" t="s">
        <v>53</v>
      </c>
      <c r="T101" s="118"/>
      <c r="U101" s="112"/>
      <c r="V101" s="112">
        <v>4175</v>
      </c>
      <c r="W101" s="112">
        <v>4336</v>
      </c>
      <c r="X101" s="112">
        <v>4434</v>
      </c>
      <c r="Y101" s="112">
        <v>4677</v>
      </c>
      <c r="Z101" s="112">
        <v>5005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9033</v>
      </c>
      <c r="W104" s="112">
        <v>9480</v>
      </c>
      <c r="X104" s="112">
        <v>10341</v>
      </c>
      <c r="Y104" s="112">
        <v>10488</v>
      </c>
      <c r="Z104" s="112">
        <v>11629</v>
      </c>
      <c r="AB104" s="109" t="str">
        <f>TEXT(Z104,"###,###")</f>
        <v>11,629</v>
      </c>
      <c r="AD104" s="130">
        <f>Z104/($Z$4)*100</f>
        <v>79.443913102882917</v>
      </c>
      <c r="AF104" s="109"/>
    </row>
    <row r="105" spans="1:32" x14ac:dyDescent="0.25">
      <c r="S105" s="115" t="s">
        <v>17</v>
      </c>
      <c r="T105" s="115"/>
      <c r="U105" s="112"/>
      <c r="V105" s="112">
        <v>1839</v>
      </c>
      <c r="W105" s="112">
        <v>2027</v>
      </c>
      <c r="X105" s="112">
        <v>2055</v>
      </c>
      <c r="Y105" s="112">
        <v>2147</v>
      </c>
      <c r="Z105" s="112">
        <v>2424</v>
      </c>
      <c r="AB105" s="109" t="str">
        <f>TEXT(Z105,"###,###")</f>
        <v>2,424</v>
      </c>
      <c r="AD105" s="130">
        <f>Z105/($Z$4)*100</f>
        <v>16.559639294985654</v>
      </c>
      <c r="AF105" s="109"/>
    </row>
    <row r="106" spans="1:32" x14ac:dyDescent="0.25">
      <c r="S106" s="118" t="s">
        <v>53</v>
      </c>
      <c r="T106" s="118"/>
      <c r="U106" s="120"/>
      <c r="V106" s="120">
        <v>10872</v>
      </c>
      <c r="W106" s="120">
        <v>11507</v>
      </c>
      <c r="X106" s="120">
        <v>12396</v>
      </c>
      <c r="Y106" s="120">
        <v>12635</v>
      </c>
      <c r="Z106" s="120">
        <v>14053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1420</v>
      </c>
      <c r="W108" s="112">
        <v>1317</v>
      </c>
      <c r="X108" s="112">
        <v>1445</v>
      </c>
      <c r="Y108" s="112">
        <v>1500</v>
      </c>
      <c r="Z108" s="112">
        <v>1646</v>
      </c>
      <c r="AB108" s="109" t="str">
        <f>TEXT(Z108,"###,###")</f>
        <v>1,646</v>
      </c>
      <c r="AD108" s="130">
        <f>Z108/($Z$4)*100</f>
        <v>11.244705560868971</v>
      </c>
      <c r="AF108" s="109"/>
    </row>
    <row r="109" spans="1:32" x14ac:dyDescent="0.25">
      <c r="S109" s="115" t="s">
        <v>20</v>
      </c>
      <c r="T109" s="115"/>
      <c r="U109" s="112"/>
      <c r="V109" s="112">
        <v>1685</v>
      </c>
      <c r="W109" s="112">
        <v>1761</v>
      </c>
      <c r="X109" s="112">
        <v>1880</v>
      </c>
      <c r="Y109" s="112">
        <v>2152</v>
      </c>
      <c r="Z109" s="112">
        <v>2197</v>
      </c>
      <c r="AB109" s="109" t="str">
        <f>TEXT(Z109,"###,###")</f>
        <v>2,197</v>
      </c>
      <c r="AD109" s="130">
        <f>Z109/($Z$4)*100</f>
        <v>15.008880994671403</v>
      </c>
      <c r="AF109" s="109"/>
    </row>
    <row r="110" spans="1:32" x14ac:dyDescent="0.25">
      <c r="S110" s="115" t="s">
        <v>21</v>
      </c>
      <c r="T110" s="115"/>
      <c r="U110" s="112"/>
      <c r="V110" s="112">
        <v>2663</v>
      </c>
      <c r="W110" s="112">
        <v>2980</v>
      </c>
      <c r="X110" s="112">
        <v>2933</v>
      </c>
      <c r="Y110" s="112">
        <v>3364</v>
      </c>
      <c r="Z110" s="112">
        <v>3693</v>
      </c>
      <c r="AB110" s="109" t="str">
        <f>TEXT(Z110,"###,###")</f>
        <v>3,693</v>
      </c>
      <c r="AD110" s="130">
        <f>Z110/($Z$4)*100</f>
        <v>25.228856401147699</v>
      </c>
      <c r="AF110" s="109"/>
    </row>
    <row r="111" spans="1:32" x14ac:dyDescent="0.25">
      <c r="S111" s="115" t="s">
        <v>22</v>
      </c>
      <c r="T111" s="115"/>
      <c r="U111" s="112"/>
      <c r="V111" s="112">
        <v>5023</v>
      </c>
      <c r="W111" s="112">
        <v>5322</v>
      </c>
      <c r="X111" s="112">
        <v>5289</v>
      </c>
      <c r="Y111" s="112">
        <v>5619</v>
      </c>
      <c r="Z111" s="112">
        <v>6525</v>
      </c>
      <c r="AB111" s="109" t="str">
        <f>TEXT(Z111,"###,###")</f>
        <v>6,525</v>
      </c>
      <c r="AD111" s="130">
        <f>Z111/($Z$4)*100</f>
        <v>44.575761716081431</v>
      </c>
      <c r="AF111" s="109"/>
    </row>
    <row r="112" spans="1:32" x14ac:dyDescent="0.25">
      <c r="S112" s="118" t="s">
        <v>53</v>
      </c>
      <c r="T112" s="118"/>
      <c r="U112" s="112"/>
      <c r="V112" s="112">
        <v>11609</v>
      </c>
      <c r="W112" s="112">
        <v>12027</v>
      </c>
      <c r="X112" s="112">
        <v>12173</v>
      </c>
      <c r="Y112" s="112">
        <v>13204</v>
      </c>
      <c r="Z112" s="112">
        <v>14637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40.1</v>
      </c>
      <c r="W118" s="131">
        <v>39.94</v>
      </c>
      <c r="X118" s="131">
        <v>40</v>
      </c>
      <c r="Y118" s="131">
        <v>39.799999999999997</v>
      </c>
      <c r="Z118" s="131">
        <v>39.82</v>
      </c>
      <c r="AB118" s="109" t="str">
        <f>TEXT(Z118,"##.0")</f>
        <v>39.8</v>
      </c>
    </row>
    <row r="120" spans="19:32" x14ac:dyDescent="0.25">
      <c r="S120" s="101" t="s">
        <v>98</v>
      </c>
      <c r="T120" s="112"/>
      <c r="U120" s="112"/>
      <c r="V120" s="112">
        <v>7674</v>
      </c>
      <c r="W120" s="112">
        <v>8042</v>
      </c>
      <c r="X120" s="112">
        <v>8367</v>
      </c>
      <c r="Y120" s="112">
        <v>8663</v>
      </c>
      <c r="Z120" s="112">
        <v>9227</v>
      </c>
      <c r="AB120" s="109" t="str">
        <f>TEXT(Z120,"###,###")</f>
        <v>9,227</v>
      </c>
    </row>
    <row r="121" spans="19:32" x14ac:dyDescent="0.25">
      <c r="S121" s="101" t="s">
        <v>99</v>
      </c>
      <c r="T121" s="112"/>
      <c r="U121" s="112"/>
      <c r="V121" s="112">
        <v>466</v>
      </c>
      <c r="W121" s="112">
        <v>473</v>
      </c>
      <c r="X121" s="112">
        <v>502</v>
      </c>
      <c r="Y121" s="112">
        <v>484</v>
      </c>
      <c r="Z121" s="112">
        <v>454</v>
      </c>
      <c r="AB121" s="109" t="str">
        <f>TEXT(Z121,"###,###")</f>
        <v>454</v>
      </c>
    </row>
    <row r="122" spans="19:32" x14ac:dyDescent="0.25">
      <c r="S122" s="101" t="s">
        <v>100</v>
      </c>
      <c r="T122" s="112"/>
      <c r="U122" s="112"/>
      <c r="V122" s="112">
        <v>451</v>
      </c>
      <c r="W122" s="112">
        <v>407</v>
      </c>
      <c r="X122" s="112">
        <v>381</v>
      </c>
      <c r="Y122" s="112">
        <v>456</v>
      </c>
      <c r="Z122" s="112">
        <v>510</v>
      </c>
      <c r="AB122" s="109" t="str">
        <f>TEXT(Z122,"###,###")</f>
        <v>510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8125</v>
      </c>
      <c r="W124" s="112">
        <v>8449</v>
      </c>
      <c r="X124" s="112">
        <v>8748</v>
      </c>
      <c r="Y124" s="112">
        <v>9119</v>
      </c>
      <c r="Z124" s="112">
        <v>9737</v>
      </c>
      <c r="AB124" s="109" t="str">
        <f>TEXT(Z124,"###,###")</f>
        <v>9,737</v>
      </c>
      <c r="AD124" s="127">
        <f>Z124/$Z$7*100</f>
        <v>95.573223400078518</v>
      </c>
    </row>
    <row r="125" spans="19:32" x14ac:dyDescent="0.25">
      <c r="S125" s="101" t="s">
        <v>102</v>
      </c>
      <c r="T125" s="112"/>
      <c r="U125" s="112"/>
      <c r="V125" s="112">
        <v>917</v>
      </c>
      <c r="W125" s="112">
        <v>880</v>
      </c>
      <c r="X125" s="112">
        <v>883</v>
      </c>
      <c r="Y125" s="112">
        <v>940</v>
      </c>
      <c r="Z125" s="112">
        <v>964</v>
      </c>
      <c r="AB125" s="109" t="str">
        <f>TEXT(Z125,"###,###")</f>
        <v>964</v>
      </c>
      <c r="AD125" s="127">
        <f>Z125/$Z$7*100</f>
        <v>9.462112288967413</v>
      </c>
    </row>
    <row r="127" spans="19:32" x14ac:dyDescent="0.25">
      <c r="S127" s="101" t="s">
        <v>103</v>
      </c>
      <c r="T127" s="112"/>
      <c r="U127" s="112"/>
      <c r="V127" s="112">
        <v>4423</v>
      </c>
      <c r="W127" s="112">
        <v>4586</v>
      </c>
      <c r="X127" s="112">
        <v>4826</v>
      </c>
      <c r="Y127" s="112">
        <v>4912</v>
      </c>
      <c r="Z127" s="112">
        <v>5170</v>
      </c>
      <c r="AB127" s="109" t="str">
        <f>TEXT(Z127,"###,###")</f>
        <v>5,170</v>
      </c>
      <c r="AD127" s="127">
        <f>Z127/$Z$7*100</f>
        <v>50.745975657636436</v>
      </c>
    </row>
    <row r="128" spans="19:32" x14ac:dyDescent="0.25">
      <c r="S128" s="101" t="s">
        <v>104</v>
      </c>
      <c r="T128" s="112"/>
      <c r="U128" s="112"/>
      <c r="V128" s="112">
        <v>4172</v>
      </c>
      <c r="W128" s="112">
        <v>4334</v>
      </c>
      <c r="X128" s="112">
        <v>4431</v>
      </c>
      <c r="Y128" s="112">
        <v>4676</v>
      </c>
      <c r="Z128" s="112">
        <v>5005</v>
      </c>
      <c r="AB128" s="109" t="str">
        <f>TEXT(Z128,"###,###")</f>
        <v>5,005</v>
      </c>
      <c r="AD128" s="127">
        <f>Z128/$Z$7*100</f>
        <v>49.126423243031013</v>
      </c>
    </row>
    <row r="130" spans="19:20" x14ac:dyDescent="0.25">
      <c r="S130" s="101" t="s">
        <v>180</v>
      </c>
      <c r="T130" s="127">
        <v>90.567334118570869</v>
      </c>
    </row>
    <row r="131" spans="19:20" x14ac:dyDescent="0.25">
      <c r="S131" s="101" t="s">
        <v>181</v>
      </c>
      <c r="T131" s="127">
        <v>4.4562230074597569</v>
      </c>
    </row>
    <row r="132" spans="19:20" x14ac:dyDescent="0.25">
      <c r="S132" s="101" t="s">
        <v>182</v>
      </c>
      <c r="T132" s="127">
        <v>5.0058892815076561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C435D73-0BCA-4CCF-9035-7F39DD1A997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E497D417-0A28-4957-9144-EEFF62A5715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5BE061DB-EAE3-4B46-99A0-07389034EF6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377F305F-D72E-4942-B543-9F1826A974BE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44A6-AD05-4762-8219-E1EB75C7F0A2}">
  <sheetPr codeName="Sheet93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135</v>
      </c>
      <c r="T1" s="99"/>
      <c r="U1" s="99"/>
      <c r="V1" s="99"/>
      <c r="W1" s="99"/>
      <c r="X1" s="99"/>
      <c r="Y1" s="100" t="s">
        <v>174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135</v>
      </c>
      <c r="Y3" s="105" t="s">
        <v>174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12.29 West Tamar,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17832</v>
      </c>
      <c r="W4" s="108">
        <v>18237</v>
      </c>
      <c r="X4" s="108">
        <v>18251</v>
      </c>
      <c r="Y4" s="108">
        <v>19253</v>
      </c>
      <c r="Z4" s="108">
        <v>20615</v>
      </c>
      <c r="AB4" s="109" t="str">
        <f>TEXT(Z4,"###,###")</f>
        <v>20,615</v>
      </c>
      <c r="AD4" s="110">
        <f>Z4/Y4-1</f>
        <v>7.0742221991378029E-2</v>
      </c>
      <c r="AF4" s="110">
        <f>Z4/V4-1</f>
        <v>0.15606774338268292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8955</v>
      </c>
      <c r="W5" s="108">
        <v>9100</v>
      </c>
      <c r="X5" s="108">
        <v>9221</v>
      </c>
      <c r="Y5" s="108">
        <v>9605</v>
      </c>
      <c r="Z5" s="108">
        <v>10171</v>
      </c>
      <c r="AB5" s="109" t="str">
        <f>TEXT(Z5,"###,###")</f>
        <v>10,171</v>
      </c>
      <c r="AD5" s="110">
        <f t="shared" ref="AD5:AD9" si="0">Z5/Y5-1</f>
        <v>5.8927641853201429E-2</v>
      </c>
      <c r="AF5" s="110">
        <f t="shared" ref="AF5:AF9" si="1">Z5/V5-1</f>
        <v>0.13579006141820216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8875</v>
      </c>
      <c r="W6" s="108">
        <v>9137</v>
      </c>
      <c r="X6" s="108">
        <v>9028</v>
      </c>
      <c r="Y6" s="108">
        <v>9627</v>
      </c>
      <c r="Z6" s="108">
        <v>10426</v>
      </c>
      <c r="AB6" s="109" t="str">
        <f>TEXT(Z6,"###,###")</f>
        <v>10,426</v>
      </c>
      <c r="AD6" s="110">
        <f t="shared" si="0"/>
        <v>8.2995741144697099E-2</v>
      </c>
      <c r="AF6" s="110">
        <f t="shared" si="1"/>
        <v>0.17476056338028179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12659</v>
      </c>
      <c r="W7" s="108">
        <v>13134</v>
      </c>
      <c r="X7" s="108">
        <v>13340</v>
      </c>
      <c r="Y7" s="108">
        <v>13571</v>
      </c>
      <c r="Z7" s="108">
        <v>14033</v>
      </c>
      <c r="AB7" s="109" t="str">
        <f>TEXT(Z7,"###,###")</f>
        <v>14,033</v>
      </c>
      <c r="AD7" s="110">
        <f t="shared" si="0"/>
        <v>3.40431803109571E-2</v>
      </c>
      <c r="AF7" s="110">
        <f t="shared" si="1"/>
        <v>0.10853937909787503</v>
      </c>
    </row>
    <row r="8" spans="1:32" ht="17.25" customHeight="1" x14ac:dyDescent="0.25">
      <c r="A8" s="62" t="s">
        <v>12</v>
      </c>
      <c r="B8" s="63"/>
      <c r="C8" s="29"/>
      <c r="D8" s="64" t="str">
        <f>AB4</f>
        <v>20,615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14,033</v>
      </c>
      <c r="P8" s="65"/>
      <c r="S8" s="107" t="s">
        <v>83</v>
      </c>
      <c r="T8" s="108"/>
      <c r="U8" s="108"/>
      <c r="V8" s="108">
        <v>37979</v>
      </c>
      <c r="W8" s="108">
        <v>41778</v>
      </c>
      <c r="X8" s="108">
        <v>41377.64</v>
      </c>
      <c r="Y8" s="108">
        <v>43038</v>
      </c>
      <c r="Z8" s="108">
        <v>43599.19</v>
      </c>
      <c r="AB8" s="109" t="str">
        <f>TEXT(Z8,"$###,###")</f>
        <v>$43,599</v>
      </c>
      <c r="AD8" s="110">
        <f t="shared" si="0"/>
        <v>1.3039407035642991E-2</v>
      </c>
      <c r="AF8" s="110">
        <f t="shared" si="1"/>
        <v>0.14798151610100319</v>
      </c>
    </row>
    <row r="9" spans="1:32" x14ac:dyDescent="0.25">
      <c r="A9" s="30" t="s">
        <v>14</v>
      </c>
      <c r="B9" s="69"/>
      <c r="C9" s="70"/>
      <c r="D9" s="71">
        <f>AD104</f>
        <v>73.330099442153767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50.431126630086219</v>
      </c>
      <c r="P9" s="72" t="s">
        <v>84</v>
      </c>
      <c r="S9" s="107" t="s">
        <v>7</v>
      </c>
      <c r="T9" s="108"/>
      <c r="U9" s="108"/>
      <c r="V9" s="108">
        <v>656986231</v>
      </c>
      <c r="W9" s="108">
        <v>701684879</v>
      </c>
      <c r="X9" s="108">
        <v>740338064</v>
      </c>
      <c r="Y9" s="108">
        <v>792598065</v>
      </c>
      <c r="Z9" s="108">
        <v>841569387</v>
      </c>
      <c r="AB9" s="109" t="str">
        <f>TEXT(Z9/1000000,"$#,###.0")&amp;" mil"</f>
        <v>$841.6 mil</v>
      </c>
      <c r="AD9" s="110">
        <f t="shared" si="0"/>
        <v>6.1785820786731227E-2</v>
      </c>
      <c r="AF9" s="110">
        <f t="shared" si="1"/>
        <v>0.28095437513058008</v>
      </c>
    </row>
    <row r="10" spans="1:32" x14ac:dyDescent="0.25">
      <c r="A10" s="30" t="s">
        <v>17</v>
      </c>
      <c r="B10" s="69"/>
      <c r="C10" s="70"/>
      <c r="D10" s="71">
        <f>AD105</f>
        <v>19.495512975988358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49.433478229886695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84.087508016817509</v>
      </c>
      <c r="P11" s="72" t="s">
        <v>84</v>
      </c>
      <c r="S11" s="107" t="s">
        <v>29</v>
      </c>
      <c r="T11" s="112"/>
      <c r="U11" s="112"/>
      <c r="V11" s="112">
        <v>15846</v>
      </c>
      <c r="W11" s="112">
        <v>16268</v>
      </c>
      <c r="X11" s="112">
        <v>16163</v>
      </c>
      <c r="Y11" s="112">
        <v>17070</v>
      </c>
      <c r="Z11" s="112">
        <v>18378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7.8600441815720083</v>
      </c>
      <c r="P12" s="72" t="s">
        <v>84</v>
      </c>
      <c r="S12" s="107" t="s">
        <v>30</v>
      </c>
      <c r="T12" s="112"/>
      <c r="U12" s="112"/>
      <c r="V12" s="112">
        <v>1989</v>
      </c>
      <c r="W12" s="112">
        <v>1970</v>
      </c>
      <c r="X12" s="112">
        <v>2093</v>
      </c>
      <c r="Y12" s="112">
        <v>2183</v>
      </c>
      <c r="Z12" s="112">
        <v>2232</v>
      </c>
    </row>
    <row r="13" spans="1:32" ht="15" customHeight="1" x14ac:dyDescent="0.25">
      <c r="A13" s="30" t="s">
        <v>19</v>
      </c>
      <c r="B13" s="70"/>
      <c r="C13" s="70"/>
      <c r="D13" s="71">
        <f>AD108</f>
        <v>14.237205918020859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8.0880781016176151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16.934271161775406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42.9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21.717196216347322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19.3785189936569</v>
      </c>
      <c r="P15" s="72" t="s">
        <v>84</v>
      </c>
      <c r="S15" s="115" t="s">
        <v>60</v>
      </c>
      <c r="T15" s="115"/>
      <c r="U15" s="116"/>
      <c r="V15" s="116">
        <v>901</v>
      </c>
      <c r="W15" s="116">
        <v>763</v>
      </c>
      <c r="X15" s="116">
        <v>856</v>
      </c>
      <c r="Y15" s="112">
        <v>895</v>
      </c>
      <c r="Z15" s="112">
        <v>874</v>
      </c>
      <c r="AB15" s="117">
        <f t="shared" ref="AB15:AB34" si="2">IF(Z15="np",0,Z15/$Z$34)</f>
        <v>4.2394256887854094E-2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39.927237448459856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80.621481006343103</v>
      </c>
      <c r="P16" s="37" t="s">
        <v>84</v>
      </c>
      <c r="S16" s="115" t="s">
        <v>61</v>
      </c>
      <c r="T16" s="115"/>
      <c r="U16" s="116"/>
      <c r="V16" s="116">
        <v>262</v>
      </c>
      <c r="W16" s="116">
        <v>250</v>
      </c>
      <c r="X16" s="116">
        <v>268</v>
      </c>
      <c r="Y16" s="112">
        <v>274</v>
      </c>
      <c r="Z16" s="112">
        <v>240</v>
      </c>
      <c r="AB16" s="117">
        <f t="shared" si="2"/>
        <v>1.1641443538998836E-2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991</v>
      </c>
      <c r="W17" s="116">
        <v>1018</v>
      </c>
      <c r="X17" s="116">
        <v>1078</v>
      </c>
      <c r="Y17" s="112">
        <v>1141</v>
      </c>
      <c r="Z17" s="112">
        <v>1239</v>
      </c>
      <c r="AB17" s="117">
        <f t="shared" si="2"/>
        <v>6.0098952270081489E-2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170</v>
      </c>
      <c r="W18" s="116">
        <v>174</v>
      </c>
      <c r="X18" s="116">
        <v>162</v>
      </c>
      <c r="Y18" s="112">
        <v>181</v>
      </c>
      <c r="Z18" s="112">
        <v>212</v>
      </c>
      <c r="AB18" s="117">
        <f t="shared" si="2"/>
        <v>1.0283275126115638E-2</v>
      </c>
    </row>
    <row r="19" spans="1:28" x14ac:dyDescent="0.25">
      <c r="A19" s="61" t="str">
        <f>$S$1&amp;" ("&amp;$V$2&amp;" to "&amp;$Z$2&amp;")"</f>
        <v>West Tamar (2017-18 to 2021-22)</v>
      </c>
      <c r="B19" s="61"/>
      <c r="C19" s="61"/>
      <c r="D19" s="61"/>
      <c r="E19" s="61"/>
      <c r="F19" s="61"/>
      <c r="G19" s="61" t="str">
        <f>$S$1&amp;" ("&amp;$V$2&amp;" to "&amp;$Z$2&amp;")"</f>
        <v>West Tamar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1191</v>
      </c>
      <c r="W19" s="116">
        <v>1291</v>
      </c>
      <c r="X19" s="116">
        <v>1271</v>
      </c>
      <c r="Y19" s="112">
        <v>1311</v>
      </c>
      <c r="Z19" s="112">
        <v>1468</v>
      </c>
      <c r="AB19" s="117">
        <f t="shared" si="2"/>
        <v>7.1206829646876219E-2</v>
      </c>
    </row>
    <row r="20" spans="1:28" x14ac:dyDescent="0.25">
      <c r="S20" s="115" t="s">
        <v>65</v>
      </c>
      <c r="T20" s="115"/>
      <c r="U20" s="116"/>
      <c r="V20" s="116">
        <v>485</v>
      </c>
      <c r="W20" s="116">
        <v>518</v>
      </c>
      <c r="X20" s="116">
        <v>506</v>
      </c>
      <c r="Y20" s="112">
        <v>596</v>
      </c>
      <c r="Z20" s="112">
        <v>599</v>
      </c>
      <c r="AB20" s="117">
        <f t="shared" si="2"/>
        <v>2.905510283275126E-2</v>
      </c>
    </row>
    <row r="21" spans="1:28" x14ac:dyDescent="0.25">
      <c r="S21" s="115" t="s">
        <v>66</v>
      </c>
      <c r="T21" s="115"/>
      <c r="U21" s="116"/>
      <c r="V21" s="116">
        <v>1569</v>
      </c>
      <c r="W21" s="116">
        <v>1571</v>
      </c>
      <c r="X21" s="116">
        <v>1663</v>
      </c>
      <c r="Y21" s="112">
        <v>1756</v>
      </c>
      <c r="Z21" s="112">
        <v>1815</v>
      </c>
      <c r="AB21" s="117">
        <f t="shared" si="2"/>
        <v>8.8038416763678698E-2</v>
      </c>
    </row>
    <row r="22" spans="1:28" x14ac:dyDescent="0.25">
      <c r="S22" s="115" t="s">
        <v>67</v>
      </c>
      <c r="T22" s="115"/>
      <c r="U22" s="116"/>
      <c r="V22" s="116">
        <v>1352</v>
      </c>
      <c r="W22" s="116">
        <v>1349</v>
      </c>
      <c r="X22" s="116">
        <v>1366</v>
      </c>
      <c r="Y22" s="112">
        <v>1446</v>
      </c>
      <c r="Z22" s="112">
        <v>1637</v>
      </c>
      <c r="AB22" s="117">
        <f t="shared" si="2"/>
        <v>7.9404346138921222E-2</v>
      </c>
    </row>
    <row r="23" spans="1:28" x14ac:dyDescent="0.25">
      <c r="S23" s="115" t="s">
        <v>68</v>
      </c>
      <c r="T23" s="115"/>
      <c r="U23" s="116"/>
      <c r="V23" s="116">
        <v>652</v>
      </c>
      <c r="W23" s="116">
        <v>618</v>
      </c>
      <c r="X23" s="116">
        <v>653</v>
      </c>
      <c r="Y23" s="112">
        <v>673</v>
      </c>
      <c r="Z23" s="112">
        <v>816</v>
      </c>
      <c r="AB23" s="117">
        <f t="shared" si="2"/>
        <v>3.9580908032596042E-2</v>
      </c>
    </row>
    <row r="24" spans="1:28" x14ac:dyDescent="0.25">
      <c r="S24" s="115" t="s">
        <v>69</v>
      </c>
      <c r="T24" s="115"/>
      <c r="U24" s="116"/>
      <c r="V24" s="116">
        <v>133</v>
      </c>
      <c r="W24" s="116">
        <v>147</v>
      </c>
      <c r="X24" s="116">
        <v>150</v>
      </c>
      <c r="Y24" s="112">
        <v>136</v>
      </c>
      <c r="Z24" s="112">
        <v>159</v>
      </c>
      <c r="AB24" s="117">
        <f t="shared" si="2"/>
        <v>7.7124563445867284E-3</v>
      </c>
    </row>
    <row r="25" spans="1:28" x14ac:dyDescent="0.25">
      <c r="S25" s="115" t="s">
        <v>70</v>
      </c>
      <c r="T25" s="115"/>
      <c r="U25" s="116"/>
      <c r="V25" s="116">
        <v>607</v>
      </c>
      <c r="W25" s="116">
        <v>640</v>
      </c>
      <c r="X25" s="116">
        <v>684</v>
      </c>
      <c r="Y25" s="112">
        <v>766</v>
      </c>
      <c r="Z25" s="112">
        <v>825</v>
      </c>
      <c r="AB25" s="117">
        <f t="shared" si="2"/>
        <v>4.00174621653085E-2</v>
      </c>
    </row>
    <row r="26" spans="1:28" x14ac:dyDescent="0.25">
      <c r="S26" s="115" t="s">
        <v>71</v>
      </c>
      <c r="T26" s="115"/>
      <c r="U26" s="116"/>
      <c r="V26" s="116">
        <v>306</v>
      </c>
      <c r="W26" s="116">
        <v>293</v>
      </c>
      <c r="X26" s="116">
        <v>299</v>
      </c>
      <c r="Y26" s="112">
        <v>322</v>
      </c>
      <c r="Z26" s="112">
        <v>318</v>
      </c>
      <c r="AB26" s="117">
        <f t="shared" si="2"/>
        <v>1.5424912689173457E-2</v>
      </c>
    </row>
    <row r="27" spans="1:28" x14ac:dyDescent="0.25">
      <c r="S27" s="115" t="s">
        <v>72</v>
      </c>
      <c r="T27" s="115"/>
      <c r="U27" s="116"/>
      <c r="V27" s="116">
        <v>1055</v>
      </c>
      <c r="W27" s="116">
        <v>1040</v>
      </c>
      <c r="X27" s="116">
        <v>1022</v>
      </c>
      <c r="Y27" s="112">
        <v>1096</v>
      </c>
      <c r="Z27" s="112">
        <v>1160</v>
      </c>
      <c r="AB27" s="117">
        <f t="shared" si="2"/>
        <v>5.6266977105161042E-2</v>
      </c>
    </row>
    <row r="28" spans="1:28" x14ac:dyDescent="0.25">
      <c r="S28" s="115" t="s">
        <v>73</v>
      </c>
      <c r="T28" s="115"/>
      <c r="U28" s="116"/>
      <c r="V28" s="116">
        <v>1080</v>
      </c>
      <c r="W28" s="116">
        <v>1356</v>
      </c>
      <c r="X28" s="116">
        <v>1107</v>
      </c>
      <c r="Y28" s="112">
        <v>1102</v>
      </c>
      <c r="Z28" s="112">
        <v>1162</v>
      </c>
      <c r="AB28" s="117">
        <f t="shared" si="2"/>
        <v>5.6363989134652695E-2</v>
      </c>
    </row>
    <row r="29" spans="1:28" x14ac:dyDescent="0.25">
      <c r="S29" s="115" t="s">
        <v>74</v>
      </c>
      <c r="T29" s="115"/>
      <c r="U29" s="116"/>
      <c r="V29" s="116">
        <v>824</v>
      </c>
      <c r="W29" s="116">
        <v>973</v>
      </c>
      <c r="X29" s="116">
        <v>757</v>
      </c>
      <c r="Y29" s="112">
        <v>889</v>
      </c>
      <c r="Z29" s="112">
        <v>1036</v>
      </c>
      <c r="AB29" s="117">
        <f t="shared" si="2"/>
        <v>5.0252231276678307E-2</v>
      </c>
    </row>
    <row r="30" spans="1:28" x14ac:dyDescent="0.25">
      <c r="S30" s="115" t="s">
        <v>75</v>
      </c>
      <c r="T30" s="115"/>
      <c r="U30" s="116"/>
      <c r="V30" s="116">
        <v>1659</v>
      </c>
      <c r="W30" s="116">
        <v>1694</v>
      </c>
      <c r="X30" s="116">
        <v>1747</v>
      </c>
      <c r="Y30" s="112">
        <v>1720</v>
      </c>
      <c r="Z30" s="112">
        <v>1880</v>
      </c>
      <c r="AB30" s="117">
        <f t="shared" si="2"/>
        <v>9.1191307722157541E-2</v>
      </c>
    </row>
    <row r="31" spans="1:28" x14ac:dyDescent="0.25">
      <c r="S31" s="115" t="s">
        <v>76</v>
      </c>
      <c r="T31" s="115"/>
      <c r="U31" s="116"/>
      <c r="V31" s="116">
        <v>2518</v>
      </c>
      <c r="W31" s="116">
        <v>2622</v>
      </c>
      <c r="X31" s="116">
        <v>2710</v>
      </c>
      <c r="Y31" s="112">
        <v>3026</v>
      </c>
      <c r="Z31" s="112">
        <v>3198</v>
      </c>
      <c r="AB31" s="117">
        <f t="shared" si="2"/>
        <v>0.15512223515715948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369</v>
      </c>
      <c r="W32" s="116">
        <v>374</v>
      </c>
      <c r="X32" s="116">
        <v>368</v>
      </c>
      <c r="Y32" s="112">
        <v>401</v>
      </c>
      <c r="Z32" s="112">
        <v>455</v>
      </c>
      <c r="AB32" s="117">
        <f t="shared" si="2"/>
        <v>2.2070236709351959E-2</v>
      </c>
    </row>
    <row r="33" spans="19:32" x14ac:dyDescent="0.25">
      <c r="S33" s="115" t="s">
        <v>78</v>
      </c>
      <c r="T33" s="115"/>
      <c r="U33" s="116"/>
      <c r="V33" s="116">
        <v>684</v>
      </c>
      <c r="W33" s="116">
        <v>704</v>
      </c>
      <c r="X33" s="116">
        <v>716</v>
      </c>
      <c r="Y33" s="112">
        <v>754</v>
      </c>
      <c r="Z33" s="112">
        <v>838</v>
      </c>
      <c r="AB33" s="117">
        <f t="shared" si="2"/>
        <v>4.064804035700427E-2</v>
      </c>
    </row>
    <row r="34" spans="19:32" x14ac:dyDescent="0.25">
      <c r="S34" s="118" t="s">
        <v>53</v>
      </c>
      <c r="T34" s="118"/>
      <c r="U34" s="119"/>
      <c r="V34" s="119">
        <v>17831</v>
      </c>
      <c r="W34" s="119">
        <v>18234</v>
      </c>
      <c r="X34" s="119">
        <v>18255</v>
      </c>
      <c r="Y34" s="120">
        <v>19253</v>
      </c>
      <c r="Z34" s="120">
        <v>20616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10461</v>
      </c>
      <c r="W37" s="112">
        <v>10938</v>
      </c>
      <c r="X37" s="112">
        <v>11166</v>
      </c>
      <c r="Y37" s="112">
        <v>11147</v>
      </c>
      <c r="Z37" s="112">
        <v>11312</v>
      </c>
      <c r="AB37" s="132">
        <f>Z37/Z40*100</f>
        <v>80.621481006343103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2192</v>
      </c>
      <c r="W38" s="112">
        <v>2201</v>
      </c>
      <c r="X38" s="112">
        <v>2173</v>
      </c>
      <c r="Y38" s="112">
        <v>2428</v>
      </c>
      <c r="Z38" s="112">
        <v>2719</v>
      </c>
      <c r="AB38" s="132">
        <f>Z38/Z40*100</f>
        <v>19.3785189936569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12653</v>
      </c>
      <c r="W40" s="112">
        <v>13139</v>
      </c>
      <c r="X40" s="112">
        <v>13339</v>
      </c>
      <c r="Y40" s="112">
        <v>13575</v>
      </c>
      <c r="Z40" s="112">
        <v>14031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10</v>
      </c>
      <c r="W44" s="112">
        <v>11</v>
      </c>
      <c r="X44" s="112">
        <v>15</v>
      </c>
      <c r="Y44" s="112">
        <v>17</v>
      </c>
      <c r="Z44" s="112">
        <v>19</v>
      </c>
    </row>
    <row r="45" spans="19:32" x14ac:dyDescent="0.25">
      <c r="S45" s="115" t="s">
        <v>37</v>
      </c>
      <c r="T45" s="115"/>
      <c r="U45" s="112"/>
      <c r="V45" s="112">
        <v>210</v>
      </c>
      <c r="W45" s="112">
        <v>207</v>
      </c>
      <c r="X45" s="112">
        <v>212</v>
      </c>
      <c r="Y45" s="112">
        <v>260</v>
      </c>
      <c r="Z45" s="112">
        <v>330</v>
      </c>
    </row>
    <row r="46" spans="19:32" x14ac:dyDescent="0.25">
      <c r="S46" s="115" t="s">
        <v>38</v>
      </c>
      <c r="T46" s="115"/>
      <c r="U46" s="112"/>
      <c r="V46" s="112">
        <v>623</v>
      </c>
      <c r="W46" s="112">
        <v>565</v>
      </c>
      <c r="X46" s="112">
        <v>596</v>
      </c>
      <c r="Y46" s="112">
        <v>608</v>
      </c>
      <c r="Z46" s="112">
        <v>623</v>
      </c>
    </row>
    <row r="47" spans="19:32" x14ac:dyDescent="0.25">
      <c r="S47" s="115" t="s">
        <v>39</v>
      </c>
      <c r="T47" s="115"/>
      <c r="U47" s="112"/>
      <c r="V47" s="112">
        <v>792</v>
      </c>
      <c r="W47" s="112">
        <v>768</v>
      </c>
      <c r="X47" s="112">
        <v>758</v>
      </c>
      <c r="Y47" s="112">
        <v>768</v>
      </c>
      <c r="Z47" s="112">
        <v>869</v>
      </c>
    </row>
    <row r="48" spans="19:32" x14ac:dyDescent="0.25">
      <c r="S48" s="115" t="s">
        <v>40</v>
      </c>
      <c r="T48" s="115"/>
      <c r="U48" s="112"/>
      <c r="V48" s="112">
        <v>874</v>
      </c>
      <c r="W48" s="112">
        <v>912</v>
      </c>
      <c r="X48" s="112">
        <v>1023</v>
      </c>
      <c r="Y48" s="112">
        <v>1032</v>
      </c>
      <c r="Z48" s="112">
        <v>1119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803</v>
      </c>
      <c r="W49" s="112">
        <v>837</v>
      </c>
      <c r="X49" s="112">
        <v>900</v>
      </c>
      <c r="Y49" s="112">
        <v>1016</v>
      </c>
      <c r="Z49" s="112">
        <v>1097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West Tamar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797</v>
      </c>
      <c r="W50" s="112">
        <v>870</v>
      </c>
      <c r="X50" s="112">
        <v>848</v>
      </c>
      <c r="Y50" s="112">
        <v>896</v>
      </c>
      <c r="Z50" s="112">
        <v>935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767</v>
      </c>
      <c r="W51" s="112">
        <v>768</v>
      </c>
      <c r="X51" s="112">
        <v>785</v>
      </c>
      <c r="Y51" s="112">
        <v>848</v>
      </c>
      <c r="Z51" s="112">
        <v>838</v>
      </c>
    </row>
    <row r="52" spans="1:26" ht="15" customHeight="1" x14ac:dyDescent="0.25">
      <c r="S52" s="115" t="s">
        <v>44</v>
      </c>
      <c r="T52" s="115"/>
      <c r="U52" s="112"/>
      <c r="V52" s="112">
        <v>955</v>
      </c>
      <c r="W52" s="112">
        <v>990</v>
      </c>
      <c r="X52" s="112">
        <v>854</v>
      </c>
      <c r="Y52" s="112">
        <v>816</v>
      </c>
      <c r="Z52" s="112">
        <v>845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903</v>
      </c>
      <c r="W53" s="112">
        <v>940</v>
      </c>
      <c r="X53" s="112">
        <v>960</v>
      </c>
      <c r="Y53" s="112">
        <v>989</v>
      </c>
      <c r="Z53" s="112">
        <v>987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868</v>
      </c>
      <c r="W54" s="112">
        <v>845</v>
      </c>
      <c r="X54" s="112">
        <v>815</v>
      </c>
      <c r="Y54" s="112">
        <v>892</v>
      </c>
      <c r="Z54" s="112">
        <v>937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708</v>
      </c>
      <c r="W55" s="112">
        <v>692</v>
      </c>
      <c r="X55" s="112">
        <v>762</v>
      </c>
      <c r="Y55" s="112">
        <v>744</v>
      </c>
      <c r="Z55" s="112">
        <v>771</v>
      </c>
    </row>
    <row r="56" spans="1:26" ht="15" customHeight="1" x14ac:dyDescent="0.25">
      <c r="S56" s="115" t="s">
        <v>48</v>
      </c>
      <c r="T56" s="115"/>
      <c r="U56" s="112"/>
      <c r="V56" s="112">
        <v>393</v>
      </c>
      <c r="W56" s="112">
        <v>391</v>
      </c>
      <c r="X56" s="112">
        <v>391</v>
      </c>
      <c r="Y56" s="112">
        <v>411</v>
      </c>
      <c r="Z56" s="112">
        <v>470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172</v>
      </c>
      <c r="W57" s="112">
        <v>192</v>
      </c>
      <c r="X57" s="112">
        <v>177</v>
      </c>
      <c r="Y57" s="112">
        <v>189</v>
      </c>
      <c r="Z57" s="112">
        <v>186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62</v>
      </c>
      <c r="W58" s="112">
        <v>77</v>
      </c>
      <c r="X58" s="112">
        <v>86</v>
      </c>
      <c r="Y58" s="112">
        <v>85</v>
      </c>
      <c r="Z58" s="112">
        <v>91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17</v>
      </c>
      <c r="W59" s="112">
        <v>20</v>
      </c>
      <c r="X59" s="112">
        <v>17</v>
      </c>
      <c r="Y59" s="112">
        <v>26</v>
      </c>
      <c r="Z59" s="112">
        <v>45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6</v>
      </c>
      <c r="W60" s="112">
        <v>6</v>
      </c>
      <c r="X60" s="112">
        <v>7</v>
      </c>
      <c r="Y60" s="112">
        <v>8</v>
      </c>
      <c r="Z60" s="112">
        <v>9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8958</v>
      </c>
      <c r="W61" s="112">
        <v>9094</v>
      </c>
      <c r="X61" s="112">
        <v>9222</v>
      </c>
      <c r="Y61" s="112">
        <v>9605</v>
      </c>
      <c r="Z61" s="112">
        <v>10171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10</v>
      </c>
      <c r="W63" s="112">
        <v>11</v>
      </c>
      <c r="X63" s="112">
        <v>19</v>
      </c>
      <c r="Y63" s="112">
        <v>23</v>
      </c>
      <c r="Z63" s="112">
        <v>22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253</v>
      </c>
      <c r="W64" s="112">
        <v>216</v>
      </c>
      <c r="X64" s="112">
        <v>252</v>
      </c>
      <c r="Y64" s="112">
        <v>299</v>
      </c>
      <c r="Z64" s="112">
        <v>375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West Tamar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581</v>
      </c>
      <c r="W65" s="112">
        <v>609</v>
      </c>
      <c r="X65" s="112">
        <v>535</v>
      </c>
      <c r="Y65" s="112">
        <v>662</v>
      </c>
      <c r="Z65" s="112">
        <v>714</v>
      </c>
    </row>
    <row r="66" spans="1:26" x14ac:dyDescent="0.25">
      <c r="S66" s="115" t="s">
        <v>39</v>
      </c>
      <c r="T66" s="115"/>
      <c r="U66" s="112"/>
      <c r="V66" s="112">
        <v>767</v>
      </c>
      <c r="W66" s="112">
        <v>783</v>
      </c>
      <c r="X66" s="112">
        <v>797</v>
      </c>
      <c r="Y66" s="112">
        <v>751</v>
      </c>
      <c r="Z66" s="112">
        <v>835</v>
      </c>
    </row>
    <row r="67" spans="1:26" x14ac:dyDescent="0.25">
      <c r="S67" s="115" t="s">
        <v>40</v>
      </c>
      <c r="T67" s="115"/>
      <c r="U67" s="112"/>
      <c r="V67" s="112">
        <v>897</v>
      </c>
      <c r="W67" s="112">
        <v>915</v>
      </c>
      <c r="X67" s="112">
        <v>845</v>
      </c>
      <c r="Y67" s="112">
        <v>963</v>
      </c>
      <c r="Z67" s="112">
        <v>1037</v>
      </c>
    </row>
    <row r="68" spans="1:26" x14ac:dyDescent="0.25">
      <c r="S68" s="115" t="s">
        <v>41</v>
      </c>
      <c r="T68" s="115"/>
      <c r="U68" s="112"/>
      <c r="V68" s="112">
        <v>712</v>
      </c>
      <c r="W68" s="112">
        <v>826</v>
      </c>
      <c r="X68" s="112">
        <v>802</v>
      </c>
      <c r="Y68" s="112">
        <v>877</v>
      </c>
      <c r="Z68" s="112">
        <v>1042</v>
      </c>
    </row>
    <row r="69" spans="1:26" x14ac:dyDescent="0.25">
      <c r="S69" s="115" t="s">
        <v>42</v>
      </c>
      <c r="T69" s="115"/>
      <c r="U69" s="112"/>
      <c r="V69" s="112">
        <v>745</v>
      </c>
      <c r="W69" s="112">
        <v>808</v>
      </c>
      <c r="X69" s="112">
        <v>848</v>
      </c>
      <c r="Y69" s="112">
        <v>891</v>
      </c>
      <c r="Z69" s="112">
        <v>958</v>
      </c>
    </row>
    <row r="70" spans="1:26" x14ac:dyDescent="0.25">
      <c r="S70" s="115" t="s">
        <v>43</v>
      </c>
      <c r="T70" s="115"/>
      <c r="U70" s="112"/>
      <c r="V70" s="112">
        <v>818</v>
      </c>
      <c r="W70" s="112">
        <v>834</v>
      </c>
      <c r="X70" s="112">
        <v>820</v>
      </c>
      <c r="Y70" s="112">
        <v>871</v>
      </c>
      <c r="Z70" s="112">
        <v>963</v>
      </c>
    </row>
    <row r="71" spans="1:26" x14ac:dyDescent="0.25">
      <c r="S71" s="115" t="s">
        <v>44</v>
      </c>
      <c r="T71" s="115"/>
      <c r="U71" s="112"/>
      <c r="V71" s="112">
        <v>1020</v>
      </c>
      <c r="W71" s="112">
        <v>1065</v>
      </c>
      <c r="X71" s="112">
        <v>1015</v>
      </c>
      <c r="Y71" s="112">
        <v>1017</v>
      </c>
      <c r="Z71" s="112">
        <v>1000</v>
      </c>
    </row>
    <row r="72" spans="1:26" x14ac:dyDescent="0.25">
      <c r="S72" s="115" t="s">
        <v>45</v>
      </c>
      <c r="T72" s="115"/>
      <c r="U72" s="112"/>
      <c r="V72" s="112">
        <v>939</v>
      </c>
      <c r="W72" s="112">
        <v>936</v>
      </c>
      <c r="X72" s="112">
        <v>933</v>
      </c>
      <c r="Y72" s="112">
        <v>999</v>
      </c>
      <c r="Z72" s="112">
        <v>1079</v>
      </c>
    </row>
    <row r="73" spans="1:26" x14ac:dyDescent="0.25">
      <c r="S73" s="115" t="s">
        <v>46</v>
      </c>
      <c r="T73" s="115"/>
      <c r="U73" s="112"/>
      <c r="V73" s="112">
        <v>939</v>
      </c>
      <c r="W73" s="112">
        <v>915</v>
      </c>
      <c r="X73" s="112">
        <v>933</v>
      </c>
      <c r="Y73" s="112">
        <v>940</v>
      </c>
      <c r="Z73" s="112">
        <v>947</v>
      </c>
    </row>
    <row r="74" spans="1:26" x14ac:dyDescent="0.25">
      <c r="S74" s="115" t="s">
        <v>47</v>
      </c>
      <c r="T74" s="115"/>
      <c r="U74" s="112"/>
      <c r="V74" s="112">
        <v>699</v>
      </c>
      <c r="W74" s="112">
        <v>713</v>
      </c>
      <c r="X74" s="112">
        <v>717</v>
      </c>
      <c r="Y74" s="112">
        <v>755</v>
      </c>
      <c r="Z74" s="112">
        <v>795</v>
      </c>
    </row>
    <row r="75" spans="1:26" x14ac:dyDescent="0.25">
      <c r="S75" s="115" t="s">
        <v>48</v>
      </c>
      <c r="T75" s="115"/>
      <c r="U75" s="112"/>
      <c r="V75" s="112">
        <v>290</v>
      </c>
      <c r="W75" s="112">
        <v>320</v>
      </c>
      <c r="X75" s="112">
        <v>327</v>
      </c>
      <c r="Y75" s="112">
        <v>375</v>
      </c>
      <c r="Z75" s="112">
        <v>409</v>
      </c>
    </row>
    <row r="76" spans="1:26" x14ac:dyDescent="0.25">
      <c r="S76" s="115" t="s">
        <v>49</v>
      </c>
      <c r="T76" s="115"/>
      <c r="U76" s="112"/>
      <c r="V76" s="112">
        <v>91</v>
      </c>
      <c r="W76" s="112">
        <v>101</v>
      </c>
      <c r="X76" s="112">
        <v>110</v>
      </c>
      <c r="Y76" s="112">
        <v>122</v>
      </c>
      <c r="Z76" s="112">
        <v>145</v>
      </c>
    </row>
    <row r="77" spans="1:26" x14ac:dyDescent="0.25">
      <c r="S77" s="115" t="s">
        <v>50</v>
      </c>
      <c r="T77" s="115"/>
      <c r="U77" s="112"/>
      <c r="V77" s="112">
        <v>50</v>
      </c>
      <c r="W77" s="112">
        <v>44</v>
      </c>
      <c r="X77" s="112">
        <v>45</v>
      </c>
      <c r="Y77" s="112">
        <v>48</v>
      </c>
      <c r="Z77" s="112">
        <v>58</v>
      </c>
    </row>
    <row r="78" spans="1:26" x14ac:dyDescent="0.25">
      <c r="S78" s="115" t="s">
        <v>51</v>
      </c>
      <c r="T78" s="115"/>
      <c r="U78" s="112"/>
      <c r="V78" s="112">
        <v>20</v>
      </c>
      <c r="W78" s="112">
        <v>14</v>
      </c>
      <c r="X78" s="112">
        <v>27</v>
      </c>
      <c r="Y78" s="112">
        <v>18</v>
      </c>
      <c r="Z78" s="112">
        <v>14</v>
      </c>
    </row>
    <row r="79" spans="1:26" x14ac:dyDescent="0.25">
      <c r="S79" s="115" t="s">
        <v>52</v>
      </c>
      <c r="T79" s="115"/>
      <c r="U79" s="112"/>
      <c r="V79" s="112">
        <v>21</v>
      </c>
      <c r="W79" s="112">
        <v>16</v>
      </c>
      <c r="X79" s="112">
        <v>19</v>
      </c>
      <c r="Y79" s="112">
        <v>16</v>
      </c>
      <c r="Z79" s="112">
        <v>17</v>
      </c>
    </row>
    <row r="80" spans="1:26" x14ac:dyDescent="0.25">
      <c r="S80" s="118" t="s">
        <v>53</v>
      </c>
      <c r="T80" s="118"/>
      <c r="U80" s="112"/>
      <c r="V80" s="112">
        <v>8870</v>
      </c>
      <c r="W80" s="112">
        <v>9137</v>
      </c>
      <c r="X80" s="112">
        <v>9028</v>
      </c>
      <c r="Y80" s="112">
        <v>9627</v>
      </c>
      <c r="Z80" s="112">
        <v>10420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West Tamar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709</v>
      </c>
      <c r="W83" s="112">
        <v>736</v>
      </c>
      <c r="X83" s="112">
        <v>728</v>
      </c>
      <c r="Y83" s="112">
        <v>738</v>
      </c>
      <c r="Z83" s="112">
        <v>772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935</v>
      </c>
      <c r="W84" s="112">
        <v>971</v>
      </c>
      <c r="X84" s="112">
        <v>988</v>
      </c>
      <c r="Y84" s="112">
        <v>999</v>
      </c>
      <c r="Z84" s="112">
        <v>1009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1182</v>
      </c>
      <c r="W85" s="112">
        <v>1254</v>
      </c>
      <c r="X85" s="112">
        <v>1303</v>
      </c>
      <c r="Y85" s="112">
        <v>1379</v>
      </c>
      <c r="Z85" s="112">
        <v>1434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20,615</v>
      </c>
      <c r="D86" s="94">
        <f t="shared" ref="D86:D91" si="4">AD4</f>
        <v>7.0742221991378029E-2</v>
      </c>
      <c r="E86" s="95">
        <f t="shared" ref="E86:E91" si="5">AD4</f>
        <v>7.0742221991378029E-2</v>
      </c>
      <c r="F86" s="94">
        <f t="shared" ref="F86:F91" si="6">AF4</f>
        <v>0.15606774338268292</v>
      </c>
      <c r="G86" s="95">
        <f t="shared" ref="G86:G91" si="7">AF4</f>
        <v>0.15606774338268292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342</v>
      </c>
      <c r="W86" s="112">
        <v>380</v>
      </c>
      <c r="X86" s="112">
        <v>409</v>
      </c>
      <c r="Y86" s="112">
        <v>449</v>
      </c>
      <c r="Z86" s="112">
        <v>452</v>
      </c>
    </row>
    <row r="87" spans="1:30" ht="15" customHeight="1" x14ac:dyDescent="0.25">
      <c r="A87" s="96" t="s">
        <v>4</v>
      </c>
      <c r="B87" s="49"/>
      <c r="C87" s="97" t="str">
        <f t="shared" si="3"/>
        <v>10,171</v>
      </c>
      <c r="D87" s="94">
        <f t="shared" si="4"/>
        <v>5.8927641853201429E-2</v>
      </c>
      <c r="E87" s="95">
        <f t="shared" si="5"/>
        <v>5.8927641853201429E-2</v>
      </c>
      <c r="F87" s="94">
        <f t="shared" si="6"/>
        <v>0.13579006141820216</v>
      </c>
      <c r="G87" s="95">
        <f t="shared" si="7"/>
        <v>0.13579006141820216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261</v>
      </c>
      <c r="W87" s="112">
        <v>257</v>
      </c>
      <c r="X87" s="112">
        <v>267</v>
      </c>
      <c r="Y87" s="112">
        <v>291</v>
      </c>
      <c r="Z87" s="112">
        <v>303</v>
      </c>
    </row>
    <row r="88" spans="1:30" ht="15" customHeight="1" x14ac:dyDescent="0.25">
      <c r="A88" s="96" t="s">
        <v>5</v>
      </c>
      <c r="B88" s="49"/>
      <c r="C88" s="97" t="str">
        <f t="shared" si="3"/>
        <v>10,426</v>
      </c>
      <c r="D88" s="94">
        <f t="shared" si="4"/>
        <v>8.2995741144697099E-2</v>
      </c>
      <c r="E88" s="95">
        <f t="shared" si="5"/>
        <v>8.2995741144697099E-2</v>
      </c>
      <c r="F88" s="94">
        <f t="shared" si="6"/>
        <v>0.17476056338028179</v>
      </c>
      <c r="G88" s="95">
        <f t="shared" si="7"/>
        <v>0.17476056338028179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330</v>
      </c>
      <c r="W88" s="112">
        <v>346</v>
      </c>
      <c r="X88" s="112">
        <v>366</v>
      </c>
      <c r="Y88" s="112">
        <v>379</v>
      </c>
      <c r="Z88" s="112">
        <v>376</v>
      </c>
    </row>
    <row r="89" spans="1:30" ht="15" customHeight="1" x14ac:dyDescent="0.25">
      <c r="A89" s="49" t="s">
        <v>6</v>
      </c>
      <c r="B89" s="49"/>
      <c r="C89" s="97" t="str">
        <f t="shared" si="3"/>
        <v>14,033</v>
      </c>
      <c r="D89" s="94">
        <f t="shared" si="4"/>
        <v>3.40431803109571E-2</v>
      </c>
      <c r="E89" s="95">
        <f t="shared" si="5"/>
        <v>3.40431803109571E-2</v>
      </c>
      <c r="F89" s="94">
        <f t="shared" si="6"/>
        <v>0.10853937909787503</v>
      </c>
      <c r="G89" s="95">
        <f t="shared" si="7"/>
        <v>0.10853937909787503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576</v>
      </c>
      <c r="W89" s="112">
        <v>586</v>
      </c>
      <c r="X89" s="112">
        <v>623</v>
      </c>
      <c r="Y89" s="112">
        <v>632</v>
      </c>
      <c r="Z89" s="112">
        <v>653</v>
      </c>
    </row>
    <row r="90" spans="1:30" ht="15" customHeight="1" x14ac:dyDescent="0.25">
      <c r="A90" s="49" t="s">
        <v>96</v>
      </c>
      <c r="B90" s="49"/>
      <c r="C90" s="97" t="str">
        <f t="shared" si="3"/>
        <v>$43,599</v>
      </c>
      <c r="D90" s="94">
        <f t="shared" si="4"/>
        <v>1.3039407035642991E-2</v>
      </c>
      <c r="E90" s="95">
        <f t="shared" si="5"/>
        <v>1.3039407035642991E-2</v>
      </c>
      <c r="F90" s="94">
        <f t="shared" si="6"/>
        <v>0.14798151610100319</v>
      </c>
      <c r="G90" s="95">
        <f t="shared" si="7"/>
        <v>0.14798151610100319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801</v>
      </c>
      <c r="W90" s="112">
        <v>790</v>
      </c>
      <c r="X90" s="112">
        <v>820</v>
      </c>
      <c r="Y90" s="112">
        <v>821</v>
      </c>
      <c r="Z90" s="112">
        <v>850</v>
      </c>
    </row>
    <row r="91" spans="1:30" ht="15" customHeight="1" x14ac:dyDescent="0.25">
      <c r="A91" s="49" t="s">
        <v>7</v>
      </c>
      <c r="B91" s="49"/>
      <c r="C91" s="97" t="str">
        <f t="shared" si="3"/>
        <v>$841.6 mil</v>
      </c>
      <c r="D91" s="94">
        <f t="shared" si="4"/>
        <v>6.1785820786731227E-2</v>
      </c>
      <c r="E91" s="95">
        <f t="shared" si="5"/>
        <v>6.1785820786731227E-2</v>
      </c>
      <c r="F91" s="94">
        <f t="shared" si="6"/>
        <v>0.28095437513058008</v>
      </c>
      <c r="G91" s="95">
        <f t="shared" si="7"/>
        <v>0.28095437513058008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6417</v>
      </c>
      <c r="W91" s="112">
        <v>6658</v>
      </c>
      <c r="X91" s="112">
        <v>6806</v>
      </c>
      <c r="Y91" s="112">
        <v>6884</v>
      </c>
      <c r="Z91" s="112">
        <v>7073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439</v>
      </c>
      <c r="W93" s="112">
        <v>477</v>
      </c>
      <c r="X93" s="112">
        <v>500</v>
      </c>
      <c r="Y93" s="112">
        <v>508</v>
      </c>
      <c r="Z93" s="112">
        <v>536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1369</v>
      </c>
      <c r="W94" s="112">
        <v>1425</v>
      </c>
      <c r="X94" s="112">
        <v>1460</v>
      </c>
      <c r="Y94" s="112">
        <v>1481</v>
      </c>
      <c r="Z94" s="112">
        <v>1552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230</v>
      </c>
      <c r="W95" s="112">
        <v>233</v>
      </c>
      <c r="X95" s="112">
        <v>240</v>
      </c>
      <c r="Y95" s="112">
        <v>252</v>
      </c>
      <c r="Z95" s="112">
        <v>258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1017</v>
      </c>
      <c r="W96" s="112">
        <v>1024</v>
      </c>
      <c r="X96" s="112">
        <v>1095</v>
      </c>
      <c r="Y96" s="112">
        <v>1162</v>
      </c>
      <c r="Z96" s="112">
        <v>1158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1063</v>
      </c>
      <c r="W97" s="112">
        <v>1088</v>
      </c>
      <c r="X97" s="112">
        <v>1059</v>
      </c>
      <c r="Y97" s="112">
        <v>1086</v>
      </c>
      <c r="Z97" s="112">
        <v>1107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659</v>
      </c>
      <c r="W98" s="112">
        <v>653</v>
      </c>
      <c r="X98" s="112">
        <v>697</v>
      </c>
      <c r="Y98" s="112">
        <v>697</v>
      </c>
      <c r="Z98" s="112">
        <v>732</v>
      </c>
    </row>
    <row r="99" spans="1:32" ht="15" customHeight="1" x14ac:dyDescent="0.25">
      <c r="S99" s="115" t="s">
        <v>143</v>
      </c>
      <c r="T99" s="115"/>
      <c r="U99" s="112"/>
      <c r="V99" s="112">
        <v>35</v>
      </c>
      <c r="W99" s="112">
        <v>28</v>
      </c>
      <c r="X99" s="112">
        <v>39</v>
      </c>
      <c r="Y99" s="112">
        <v>48</v>
      </c>
      <c r="Z99" s="112">
        <v>51</v>
      </c>
    </row>
    <row r="100" spans="1:32" ht="15" customHeight="1" x14ac:dyDescent="0.25">
      <c r="S100" s="115" t="s">
        <v>58</v>
      </c>
      <c r="T100" s="115"/>
      <c r="U100" s="112"/>
      <c r="V100" s="112">
        <v>412</v>
      </c>
      <c r="W100" s="112">
        <v>392</v>
      </c>
      <c r="X100" s="112">
        <v>444</v>
      </c>
      <c r="Y100" s="112">
        <v>480</v>
      </c>
      <c r="Z100" s="112">
        <v>488</v>
      </c>
    </row>
    <row r="101" spans="1:32" x14ac:dyDescent="0.25">
      <c r="A101" s="18"/>
      <c r="S101" s="118" t="s">
        <v>53</v>
      </c>
      <c r="T101" s="118"/>
      <c r="U101" s="112"/>
      <c r="V101" s="112">
        <v>6242</v>
      </c>
      <c r="W101" s="112">
        <v>6479</v>
      </c>
      <c r="X101" s="112">
        <v>6539</v>
      </c>
      <c r="Y101" s="112">
        <v>6671</v>
      </c>
      <c r="Z101" s="112">
        <v>6938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12779</v>
      </c>
      <c r="W104" s="112">
        <v>13170</v>
      </c>
      <c r="X104" s="112">
        <v>13683</v>
      </c>
      <c r="Y104" s="112">
        <v>13952</v>
      </c>
      <c r="Z104" s="112">
        <v>15117</v>
      </c>
      <c r="AB104" s="109" t="str">
        <f>TEXT(Z104,"###,###")</f>
        <v>15,117</v>
      </c>
      <c r="AD104" s="130">
        <f>Z104/($Z$4)*100</f>
        <v>73.330099442153767</v>
      </c>
      <c r="AF104" s="109"/>
    </row>
    <row r="105" spans="1:32" x14ac:dyDescent="0.25">
      <c r="S105" s="115" t="s">
        <v>17</v>
      </c>
      <c r="T105" s="115"/>
      <c r="U105" s="112"/>
      <c r="V105" s="112">
        <v>3619</v>
      </c>
      <c r="W105" s="112">
        <v>3803</v>
      </c>
      <c r="X105" s="112">
        <v>3659</v>
      </c>
      <c r="Y105" s="112">
        <v>3797</v>
      </c>
      <c r="Z105" s="112">
        <v>4019</v>
      </c>
      <c r="AB105" s="109" t="str">
        <f>TEXT(Z105,"###,###")</f>
        <v>4,019</v>
      </c>
      <c r="AD105" s="130">
        <f>Z105/($Z$4)*100</f>
        <v>19.495512975988358</v>
      </c>
      <c r="AF105" s="109"/>
    </row>
    <row r="106" spans="1:32" x14ac:dyDescent="0.25">
      <c r="S106" s="118" t="s">
        <v>53</v>
      </c>
      <c r="T106" s="118"/>
      <c r="U106" s="120"/>
      <c r="V106" s="120">
        <v>16398</v>
      </c>
      <c r="W106" s="120">
        <v>16973</v>
      </c>
      <c r="X106" s="120">
        <v>17342</v>
      </c>
      <c r="Y106" s="120">
        <v>17749</v>
      </c>
      <c r="Z106" s="120">
        <v>19136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2850</v>
      </c>
      <c r="W108" s="112">
        <v>2674</v>
      </c>
      <c r="X108" s="112">
        <v>2756</v>
      </c>
      <c r="Y108" s="112">
        <v>2898</v>
      </c>
      <c r="Z108" s="112">
        <v>2935</v>
      </c>
      <c r="AB108" s="109" t="str">
        <f>TEXT(Z108,"###,###")</f>
        <v>2,935</v>
      </c>
      <c r="AD108" s="130">
        <f>Z108/($Z$4)*100</f>
        <v>14.237205918020859</v>
      </c>
      <c r="AF108" s="109"/>
    </row>
    <row r="109" spans="1:32" x14ac:dyDescent="0.25">
      <c r="S109" s="115" t="s">
        <v>20</v>
      </c>
      <c r="T109" s="115"/>
      <c r="U109" s="112"/>
      <c r="V109" s="112">
        <v>2930</v>
      </c>
      <c r="W109" s="112">
        <v>2809</v>
      </c>
      <c r="X109" s="112">
        <v>2937</v>
      </c>
      <c r="Y109" s="112">
        <v>3266</v>
      </c>
      <c r="Z109" s="112">
        <v>3491</v>
      </c>
      <c r="AB109" s="109" t="str">
        <f>TEXT(Z109,"###,###")</f>
        <v>3,491</v>
      </c>
      <c r="AD109" s="130">
        <f>Z109/($Z$4)*100</f>
        <v>16.934271161775406</v>
      </c>
      <c r="AF109" s="109"/>
    </row>
    <row r="110" spans="1:32" x14ac:dyDescent="0.25">
      <c r="S110" s="115" t="s">
        <v>21</v>
      </c>
      <c r="T110" s="115"/>
      <c r="U110" s="112"/>
      <c r="V110" s="112">
        <v>3934</v>
      </c>
      <c r="W110" s="112">
        <v>4056</v>
      </c>
      <c r="X110" s="112">
        <v>3944</v>
      </c>
      <c r="Y110" s="112">
        <v>4116</v>
      </c>
      <c r="Z110" s="112">
        <v>4477</v>
      </c>
      <c r="AB110" s="109" t="str">
        <f>TEXT(Z110,"###,###")</f>
        <v>4,477</v>
      </c>
      <c r="AD110" s="130">
        <f>Z110/($Z$4)*100</f>
        <v>21.717196216347322</v>
      </c>
      <c r="AF110" s="109"/>
    </row>
    <row r="111" spans="1:32" x14ac:dyDescent="0.25">
      <c r="S111" s="115" t="s">
        <v>22</v>
      </c>
      <c r="T111" s="115"/>
      <c r="U111" s="112"/>
      <c r="V111" s="112">
        <v>6621</v>
      </c>
      <c r="W111" s="112">
        <v>7283</v>
      </c>
      <c r="X111" s="112">
        <v>7052</v>
      </c>
      <c r="Y111" s="112">
        <v>7469</v>
      </c>
      <c r="Z111" s="112">
        <v>8231</v>
      </c>
      <c r="AB111" s="109" t="str">
        <f>TEXT(Z111,"###,###")</f>
        <v>8,231</v>
      </c>
      <c r="AD111" s="130">
        <f>Z111/($Z$4)*100</f>
        <v>39.927237448459856</v>
      </c>
      <c r="AF111" s="109"/>
    </row>
    <row r="112" spans="1:32" x14ac:dyDescent="0.25">
      <c r="S112" s="118" t="s">
        <v>53</v>
      </c>
      <c r="T112" s="118"/>
      <c r="U112" s="112"/>
      <c r="V112" s="112">
        <v>17834</v>
      </c>
      <c r="W112" s="112">
        <v>18235</v>
      </c>
      <c r="X112" s="112">
        <v>18254</v>
      </c>
      <c r="Y112" s="112">
        <v>19253</v>
      </c>
      <c r="Z112" s="112">
        <v>20614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43.22</v>
      </c>
      <c r="W118" s="131">
        <v>42.84</v>
      </c>
      <c r="X118" s="131">
        <v>43.03</v>
      </c>
      <c r="Y118" s="131">
        <v>43</v>
      </c>
      <c r="Z118" s="131">
        <v>42.92</v>
      </c>
      <c r="AB118" s="109" t="str">
        <f>TEXT(Z118,"##.0")</f>
        <v>42.9</v>
      </c>
    </row>
    <row r="120" spans="19:32" x14ac:dyDescent="0.25">
      <c r="S120" s="101" t="s">
        <v>98</v>
      </c>
      <c r="T120" s="112"/>
      <c r="U120" s="112"/>
      <c r="V120" s="112">
        <v>10668</v>
      </c>
      <c r="W120" s="112">
        <v>11169</v>
      </c>
      <c r="X120" s="112">
        <v>11245</v>
      </c>
      <c r="Y120" s="112">
        <v>11388</v>
      </c>
      <c r="Z120" s="112">
        <v>11800</v>
      </c>
      <c r="AB120" s="109" t="str">
        <f>TEXT(Z120,"###,###")</f>
        <v>11,800</v>
      </c>
    </row>
    <row r="121" spans="19:32" x14ac:dyDescent="0.25">
      <c r="S121" s="101" t="s">
        <v>99</v>
      </c>
      <c r="T121" s="112"/>
      <c r="U121" s="112"/>
      <c r="V121" s="112">
        <v>1018</v>
      </c>
      <c r="W121" s="112">
        <v>1006</v>
      </c>
      <c r="X121" s="112">
        <v>1082</v>
      </c>
      <c r="Y121" s="112">
        <v>1085</v>
      </c>
      <c r="Z121" s="112">
        <v>1103</v>
      </c>
      <c r="AB121" s="109" t="str">
        <f>TEXT(Z121,"###,###")</f>
        <v>1,103</v>
      </c>
    </row>
    <row r="122" spans="19:32" x14ac:dyDescent="0.25">
      <c r="S122" s="101" t="s">
        <v>100</v>
      </c>
      <c r="T122" s="112"/>
      <c r="U122" s="112"/>
      <c r="V122" s="112">
        <v>973</v>
      </c>
      <c r="W122" s="112">
        <v>963</v>
      </c>
      <c r="X122" s="112">
        <v>1011</v>
      </c>
      <c r="Y122" s="112">
        <v>1098</v>
      </c>
      <c r="Z122" s="112">
        <v>1135</v>
      </c>
      <c r="AB122" s="109" t="str">
        <f>TEXT(Z122,"###,###")</f>
        <v>1,135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11641</v>
      </c>
      <c r="W124" s="112">
        <v>12132</v>
      </c>
      <c r="X124" s="112">
        <v>12256</v>
      </c>
      <c r="Y124" s="112">
        <v>12486</v>
      </c>
      <c r="Z124" s="112">
        <v>12935</v>
      </c>
      <c r="AB124" s="109" t="str">
        <f>TEXT(Z124,"###,###")</f>
        <v>12,935</v>
      </c>
      <c r="AD124" s="127">
        <f>Z124/$Z$7*100</f>
        <v>92.17558611843512</v>
      </c>
    </row>
    <row r="125" spans="19:32" x14ac:dyDescent="0.25">
      <c r="S125" s="101" t="s">
        <v>102</v>
      </c>
      <c r="T125" s="112"/>
      <c r="U125" s="112"/>
      <c r="V125" s="112">
        <v>1991</v>
      </c>
      <c r="W125" s="112">
        <v>1969</v>
      </c>
      <c r="X125" s="112">
        <v>2093</v>
      </c>
      <c r="Y125" s="112">
        <v>2183</v>
      </c>
      <c r="Z125" s="112">
        <v>2238</v>
      </c>
      <c r="AB125" s="109" t="str">
        <f>TEXT(Z125,"###,###")</f>
        <v>2,238</v>
      </c>
      <c r="AD125" s="127">
        <f>Z125/$Z$7*100</f>
        <v>15.948122283189626</v>
      </c>
    </row>
    <row r="127" spans="19:32" x14ac:dyDescent="0.25">
      <c r="S127" s="101" t="s">
        <v>103</v>
      </c>
      <c r="T127" s="112"/>
      <c r="U127" s="112"/>
      <c r="V127" s="112">
        <v>6417</v>
      </c>
      <c r="W127" s="112">
        <v>6658</v>
      </c>
      <c r="X127" s="112">
        <v>6801</v>
      </c>
      <c r="Y127" s="112">
        <v>6880</v>
      </c>
      <c r="Z127" s="112">
        <v>7077</v>
      </c>
      <c r="AB127" s="109" t="str">
        <f>TEXT(Z127,"###,###")</f>
        <v>7,077</v>
      </c>
      <c r="AD127" s="127">
        <f>Z127/$Z$7*100</f>
        <v>50.431126630086219</v>
      </c>
    </row>
    <row r="128" spans="19:32" x14ac:dyDescent="0.25">
      <c r="S128" s="101" t="s">
        <v>104</v>
      </c>
      <c r="T128" s="112"/>
      <c r="U128" s="112"/>
      <c r="V128" s="112">
        <v>6240</v>
      </c>
      <c r="W128" s="112">
        <v>6480</v>
      </c>
      <c r="X128" s="112">
        <v>6539</v>
      </c>
      <c r="Y128" s="112">
        <v>6669</v>
      </c>
      <c r="Z128" s="112">
        <v>6937</v>
      </c>
      <c r="AB128" s="109" t="str">
        <f>TEXT(Z128,"###,###")</f>
        <v>6,937</v>
      </c>
      <c r="AD128" s="127">
        <f>Z128/$Z$7*100</f>
        <v>49.433478229886695</v>
      </c>
    </row>
    <row r="130" spans="19:20" x14ac:dyDescent="0.25">
      <c r="S130" s="101" t="s">
        <v>180</v>
      </c>
      <c r="T130" s="127">
        <v>84.087508016817509</v>
      </c>
    </row>
    <row r="131" spans="19:20" x14ac:dyDescent="0.25">
      <c r="S131" s="101" t="s">
        <v>181</v>
      </c>
      <c r="T131" s="127">
        <v>7.8600441815720083</v>
      </c>
    </row>
    <row r="132" spans="19:20" x14ac:dyDescent="0.25">
      <c r="S132" s="101" t="s">
        <v>182</v>
      </c>
      <c r="T132" s="127">
        <v>8.0880781016176151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F3D4684-5B74-4138-AACC-9AD1DD422CC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D82D1A0D-F515-43CC-8BB4-A302C329325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F6203318-6577-497A-91F8-0C954809B0E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C0ADAF38-ED31-4370-95AA-5C5CEB2FC60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666B-91BE-47F5-A7AF-E0EC98DA34EA}">
  <sheetPr codeName="Sheet17">
    <tabColor theme="4" tint="-0.249977111117893"/>
  </sheetPr>
  <dimension ref="A1:N58"/>
  <sheetViews>
    <sheetView topLeftCell="A72" workbookViewId="0">
      <selection activeCell="A98" sqref="A98"/>
    </sheetView>
  </sheetViews>
  <sheetFormatPr defaultRowHeight="15" x14ac:dyDescent="0.25"/>
  <cols>
    <col min="1" max="1" width="43.140625" bestFit="1" customWidth="1"/>
    <col min="2" max="2" width="14.85546875" bestFit="1" customWidth="1"/>
    <col min="3" max="3" width="16.7109375" bestFit="1" customWidth="1"/>
    <col min="4" max="8" width="14.85546875" bestFit="1" customWidth="1"/>
    <col min="9" max="9" width="7.85546875" customWidth="1"/>
    <col min="10" max="10" width="11.5703125" bestFit="1" customWidth="1"/>
    <col min="11" max="11" width="5.28515625" customWidth="1"/>
    <col min="13" max="13" width="4.28515625" customWidth="1"/>
  </cols>
  <sheetData>
    <row r="1" spans="1:14" ht="18" thickBot="1" x14ac:dyDescent="0.35">
      <c r="A1" s="50" t="str">
        <f>C3</f>
        <v>Tasmania</v>
      </c>
      <c r="B1" s="50"/>
      <c r="C1" s="50"/>
      <c r="D1" s="50"/>
      <c r="E1" s="50"/>
      <c r="F1" s="50"/>
      <c r="G1" s="51">
        <f>G3</f>
        <v>6</v>
      </c>
      <c r="H1" s="51"/>
      <c r="J1" s="146" t="s">
        <v>23</v>
      </c>
      <c r="K1" s="146"/>
      <c r="L1" s="146"/>
      <c r="M1" s="146"/>
      <c r="N1" s="146"/>
    </row>
    <row r="2" spans="1:14" ht="18.75" thickTop="1" thickBot="1" x14ac:dyDescent="0.35">
      <c r="A2" s="50"/>
      <c r="B2" s="52" t="s">
        <v>59</v>
      </c>
      <c r="C2" s="52" t="s">
        <v>89</v>
      </c>
      <c r="D2" s="52" t="s">
        <v>138</v>
      </c>
      <c r="E2" s="52" t="s">
        <v>147</v>
      </c>
      <c r="F2" s="52" t="s">
        <v>179</v>
      </c>
      <c r="G2" s="52" t="s">
        <v>185</v>
      </c>
      <c r="H2" s="52" t="s">
        <v>191</v>
      </c>
      <c r="J2" s="146" t="str">
        <f>$H$2</f>
        <v>2021-22</v>
      </c>
      <c r="K2" s="146"/>
      <c r="L2" s="146"/>
      <c r="M2" s="146"/>
      <c r="N2" s="146"/>
    </row>
    <row r="3" spans="1:14" ht="16.5" thickTop="1" thickBot="1" x14ac:dyDescent="0.3">
      <c r="C3" t="s">
        <v>175</v>
      </c>
      <c r="G3" s="4">
        <v>6</v>
      </c>
      <c r="H3" s="4"/>
      <c r="J3" s="21" t="s">
        <v>24</v>
      </c>
      <c r="L3" s="22" t="s">
        <v>25</v>
      </c>
      <c r="N3" s="22" t="s">
        <v>26</v>
      </c>
    </row>
    <row r="4" spans="1:14" x14ac:dyDescent="0.25">
      <c r="A4" s="25" t="s">
        <v>27</v>
      </c>
      <c r="B4" s="32"/>
      <c r="C4" s="32"/>
      <c r="D4" s="32">
        <v>397798</v>
      </c>
      <c r="E4" s="32">
        <v>409789</v>
      </c>
      <c r="F4" s="32">
        <v>412486</v>
      </c>
      <c r="G4" s="32">
        <v>441668</v>
      </c>
      <c r="H4" s="32">
        <v>477862</v>
      </c>
      <c r="J4" s="26" t="str">
        <f>TEXT(H4,"#,###,###")</f>
        <v>477,862</v>
      </c>
      <c r="L4" s="27">
        <f>H4/G4-1</f>
        <v>8.1948431853790638E-2</v>
      </c>
      <c r="N4" s="27">
        <f>H4/D4-1</f>
        <v>0.20126798023117254</v>
      </c>
    </row>
    <row r="5" spans="1:14" x14ac:dyDescent="0.25">
      <c r="A5" s="28" t="s">
        <v>4</v>
      </c>
      <c r="B5" s="32"/>
      <c r="C5" s="32"/>
      <c r="D5" s="32">
        <v>203000</v>
      </c>
      <c r="E5" s="32">
        <v>208010</v>
      </c>
      <c r="F5" s="32">
        <v>210023</v>
      </c>
      <c r="G5" s="32">
        <v>224182</v>
      </c>
      <c r="H5" s="32">
        <v>240912</v>
      </c>
      <c r="J5" s="26" t="str">
        <f>TEXT(H5,"#,###,###")</f>
        <v>240,912</v>
      </c>
      <c r="L5" s="27">
        <f t="shared" ref="L5:L9" si="0">H5/G5-1</f>
        <v>7.4626865671641784E-2</v>
      </c>
      <c r="N5" s="27">
        <f t="shared" ref="N5:N8" si="1">H5/D5-1</f>
        <v>0.18675862068965521</v>
      </c>
    </row>
    <row r="6" spans="1:14" x14ac:dyDescent="0.25">
      <c r="A6" s="28" t="s">
        <v>5</v>
      </c>
      <c r="B6" s="32"/>
      <c r="C6" s="32"/>
      <c r="D6" s="32">
        <v>194790</v>
      </c>
      <c r="E6" s="32">
        <v>201778</v>
      </c>
      <c r="F6" s="32">
        <v>202463</v>
      </c>
      <c r="G6" s="32">
        <v>217110</v>
      </c>
      <c r="H6" s="32">
        <v>236564</v>
      </c>
      <c r="J6" s="26" t="str">
        <f>TEXT(H6,"#,###,###")</f>
        <v>236,564</v>
      </c>
      <c r="L6" s="27">
        <f t="shared" si="0"/>
        <v>8.9604348026345981E-2</v>
      </c>
      <c r="N6" s="27">
        <f t="shared" si="1"/>
        <v>0.2144565942810206</v>
      </c>
    </row>
    <row r="7" spans="1:14" x14ac:dyDescent="0.25">
      <c r="A7" s="25" t="s">
        <v>6</v>
      </c>
      <c r="B7" s="32"/>
      <c r="C7" s="32"/>
      <c r="D7" s="32">
        <v>281186</v>
      </c>
      <c r="E7" s="32">
        <v>289904</v>
      </c>
      <c r="F7" s="32">
        <v>295010</v>
      </c>
      <c r="G7" s="32">
        <v>302730</v>
      </c>
      <c r="H7" s="32">
        <v>314218</v>
      </c>
      <c r="J7" s="26" t="str">
        <f>TEXT(H7,"#,###,###")</f>
        <v>314,218</v>
      </c>
      <c r="L7" s="27">
        <f t="shared" si="0"/>
        <v>3.7948006474416207E-2</v>
      </c>
      <c r="N7" s="27">
        <f t="shared" si="1"/>
        <v>0.11747384293670371</v>
      </c>
    </row>
    <row r="8" spans="1:14" x14ac:dyDescent="0.25">
      <c r="A8" s="25" t="s">
        <v>28</v>
      </c>
      <c r="B8" s="32"/>
      <c r="C8" s="32"/>
      <c r="D8" s="32">
        <v>37981.74</v>
      </c>
      <c r="E8" s="32">
        <v>39926</v>
      </c>
      <c r="F8" s="32">
        <v>40101.129999999997</v>
      </c>
      <c r="G8" s="32">
        <v>41514.5</v>
      </c>
      <c r="H8" s="32">
        <v>42185</v>
      </c>
      <c r="J8" s="26" t="str">
        <f>TEXT(H8,"$###,###")</f>
        <v>$42,185</v>
      </c>
      <c r="L8" s="27">
        <f t="shared" si="0"/>
        <v>1.6150983391345131E-2</v>
      </c>
      <c r="N8" s="27">
        <f t="shared" si="1"/>
        <v>0.11066528284380861</v>
      </c>
    </row>
    <row r="9" spans="1:14" x14ac:dyDescent="0.25">
      <c r="A9" s="25" t="s">
        <v>7</v>
      </c>
      <c r="B9" s="32"/>
      <c r="C9" s="32"/>
      <c r="D9" s="32">
        <v>14388077156</v>
      </c>
      <c r="E9" s="32">
        <v>15300509039</v>
      </c>
      <c r="F9" s="32">
        <v>16011630767</v>
      </c>
      <c r="G9" s="32">
        <v>17232653953</v>
      </c>
      <c r="H9" s="32">
        <v>18591671700</v>
      </c>
      <c r="J9" s="26" t="str">
        <f>TEXT(H9/1000000000,"$#,###.0")&amp;" bil"</f>
        <v>$18.6 bil</v>
      </c>
      <c r="L9" s="27">
        <f t="shared" si="0"/>
        <v>7.8862939551073152E-2</v>
      </c>
      <c r="N9" s="27">
        <f>H9/D9-1</f>
        <v>0.29215818753425649</v>
      </c>
    </row>
    <row r="10" spans="1:14" x14ac:dyDescent="0.25">
      <c r="A10" s="25"/>
    </row>
    <row r="11" spans="1:14" x14ac:dyDescent="0.25">
      <c r="A11" s="25" t="s">
        <v>29</v>
      </c>
      <c r="B11" s="32"/>
      <c r="C11" s="32"/>
      <c r="D11" s="32">
        <v>352898</v>
      </c>
      <c r="E11" s="32">
        <v>364715</v>
      </c>
      <c r="F11" s="32">
        <v>365781</v>
      </c>
      <c r="G11" s="32">
        <v>392641</v>
      </c>
      <c r="H11" s="32">
        <v>427780</v>
      </c>
    </row>
    <row r="12" spans="1:14" x14ac:dyDescent="0.25">
      <c r="A12" s="25" t="s">
        <v>30</v>
      </c>
      <c r="B12" s="32"/>
      <c r="C12" s="32"/>
      <c r="D12" s="32">
        <v>44900</v>
      </c>
      <c r="E12" s="32">
        <v>45074</v>
      </c>
      <c r="F12" s="32">
        <v>46706</v>
      </c>
      <c r="G12" s="32">
        <v>49027</v>
      </c>
      <c r="H12" s="32">
        <v>50085</v>
      </c>
    </row>
    <row r="13" spans="1:14" x14ac:dyDescent="0.25">
      <c r="A13" s="25"/>
      <c r="B13" s="25"/>
    </row>
    <row r="14" spans="1:14" ht="15.75" thickBot="1" x14ac:dyDescent="0.3">
      <c r="A14" s="34" t="s">
        <v>31</v>
      </c>
      <c r="B14" s="34"/>
      <c r="C14" s="21"/>
      <c r="D14" s="21"/>
      <c r="E14" s="21"/>
      <c r="F14" s="21"/>
      <c r="G14" s="21"/>
      <c r="H14" s="21"/>
      <c r="J14" s="34" t="s">
        <v>32</v>
      </c>
    </row>
    <row r="15" spans="1:14" x14ac:dyDescent="0.25">
      <c r="A15" s="38" t="s">
        <v>60</v>
      </c>
      <c r="B15" s="38"/>
      <c r="C15" s="39"/>
      <c r="D15" s="39"/>
      <c r="E15" s="39"/>
      <c r="F15" s="39"/>
      <c r="G15" s="32">
        <v>31534</v>
      </c>
      <c r="H15" s="32">
        <v>29410</v>
      </c>
      <c r="J15" s="53">
        <f t="shared" ref="J15:J34" si="2">IF(H15="np",0,H15/$H$34)</f>
        <v>6.154548003800292E-2</v>
      </c>
    </row>
    <row r="16" spans="1:14" x14ac:dyDescent="0.25">
      <c r="A16" s="38" t="s">
        <v>61</v>
      </c>
      <c r="B16" s="38"/>
      <c r="C16" s="39"/>
      <c r="D16" s="39"/>
      <c r="E16" s="39"/>
      <c r="F16" s="39"/>
      <c r="G16" s="32">
        <v>3602</v>
      </c>
      <c r="H16" s="32">
        <v>3815</v>
      </c>
      <c r="J16" s="53">
        <f t="shared" si="2"/>
        <v>7.9835432283230576E-3</v>
      </c>
    </row>
    <row r="17" spans="1:10" x14ac:dyDescent="0.25">
      <c r="A17" s="38" t="s">
        <v>62</v>
      </c>
      <c r="B17" s="38"/>
      <c r="C17" s="39"/>
      <c r="D17" s="39"/>
      <c r="E17" s="39"/>
      <c r="F17" s="39"/>
      <c r="G17" s="32">
        <v>26051</v>
      </c>
      <c r="H17" s="32">
        <v>27501</v>
      </c>
      <c r="J17" s="53">
        <f t="shared" si="2"/>
        <v>5.7550569416018986E-2</v>
      </c>
    </row>
    <row r="18" spans="1:10" x14ac:dyDescent="0.25">
      <c r="A18" s="38" t="s">
        <v>63</v>
      </c>
      <c r="B18" s="38"/>
      <c r="C18" s="39"/>
      <c r="D18" s="39"/>
      <c r="E18" s="39"/>
      <c r="F18" s="39"/>
      <c r="G18" s="32">
        <v>4821</v>
      </c>
      <c r="H18" s="32">
        <v>5207</v>
      </c>
      <c r="J18" s="53">
        <f t="shared" si="2"/>
        <v>1.0896542487517213E-2</v>
      </c>
    </row>
    <row r="19" spans="1:10" x14ac:dyDescent="0.25">
      <c r="A19" s="38" t="s">
        <v>64</v>
      </c>
      <c r="B19" s="38"/>
      <c r="C19" s="39"/>
      <c r="D19" s="39"/>
      <c r="E19" s="39"/>
      <c r="F19" s="39"/>
      <c r="G19" s="32">
        <v>28777</v>
      </c>
      <c r="H19" s="32">
        <v>30967</v>
      </c>
      <c r="J19" s="53">
        <f t="shared" si="2"/>
        <v>6.4803770157661894E-2</v>
      </c>
    </row>
    <row r="20" spans="1:10" x14ac:dyDescent="0.25">
      <c r="A20" s="38" t="s">
        <v>65</v>
      </c>
      <c r="B20" s="38"/>
      <c r="C20" s="39"/>
      <c r="D20" s="39"/>
      <c r="E20" s="39"/>
      <c r="F20" s="39"/>
      <c r="G20" s="32">
        <v>11469</v>
      </c>
      <c r="H20" s="32">
        <v>11373</v>
      </c>
      <c r="J20" s="53">
        <f t="shared" si="2"/>
        <v>2.3799957309493615E-2</v>
      </c>
    </row>
    <row r="21" spans="1:10" x14ac:dyDescent="0.25">
      <c r="A21" s="38" t="s">
        <v>66</v>
      </c>
      <c r="B21" s="38"/>
      <c r="C21" s="39"/>
      <c r="D21" s="39"/>
      <c r="E21" s="39"/>
      <c r="F21" s="39"/>
      <c r="G21" s="32">
        <v>39238</v>
      </c>
      <c r="H21" s="32">
        <v>42718</v>
      </c>
      <c r="J21" s="53">
        <f t="shared" si="2"/>
        <v>8.9394757438402209E-2</v>
      </c>
    </row>
    <row r="22" spans="1:10" x14ac:dyDescent="0.25">
      <c r="A22" s="38" t="s">
        <v>67</v>
      </c>
      <c r="B22" s="38"/>
      <c r="C22" s="39"/>
      <c r="D22" s="39"/>
      <c r="E22" s="39"/>
      <c r="F22" s="39"/>
      <c r="G22" s="32">
        <v>36256</v>
      </c>
      <c r="H22" s="32">
        <v>39850</v>
      </c>
      <c r="J22" s="53">
        <f t="shared" si="2"/>
        <v>8.3392974481959078E-2</v>
      </c>
    </row>
    <row r="23" spans="1:10" x14ac:dyDescent="0.25">
      <c r="A23" s="38" t="s">
        <v>68</v>
      </c>
      <c r="B23" s="38"/>
      <c r="C23" s="39"/>
      <c r="D23" s="39"/>
      <c r="E23" s="39"/>
      <c r="F23" s="39"/>
      <c r="G23" s="32">
        <v>16718</v>
      </c>
      <c r="H23" s="32">
        <v>18924</v>
      </c>
      <c r="J23" s="53">
        <f t="shared" si="2"/>
        <v>3.9601722687492937E-2</v>
      </c>
    </row>
    <row r="24" spans="1:10" x14ac:dyDescent="0.25">
      <c r="A24" s="38" t="s">
        <v>69</v>
      </c>
      <c r="B24" s="38"/>
      <c r="C24" s="39"/>
      <c r="D24" s="39"/>
      <c r="E24" s="39"/>
      <c r="F24" s="39"/>
      <c r="G24" s="32">
        <v>3098</v>
      </c>
      <c r="H24" s="32">
        <v>4022</v>
      </c>
      <c r="J24" s="53">
        <f t="shared" si="2"/>
        <v>8.4167263078152917E-3</v>
      </c>
    </row>
    <row r="25" spans="1:10" x14ac:dyDescent="0.25">
      <c r="A25" s="38" t="s">
        <v>70</v>
      </c>
      <c r="B25" s="38"/>
      <c r="C25" s="39"/>
      <c r="D25" s="39"/>
      <c r="E25" s="39"/>
      <c r="F25" s="39"/>
      <c r="G25" s="32">
        <v>13366</v>
      </c>
      <c r="H25" s="32">
        <v>14316</v>
      </c>
      <c r="J25" s="53">
        <f t="shared" si="2"/>
        <v>2.9958690657057117E-2</v>
      </c>
    </row>
    <row r="26" spans="1:10" x14ac:dyDescent="0.25">
      <c r="A26" s="38" t="s">
        <v>71</v>
      </c>
      <c r="B26" s="38"/>
      <c r="C26" s="39"/>
      <c r="D26" s="39"/>
      <c r="E26" s="39"/>
      <c r="F26" s="39"/>
      <c r="G26" s="32">
        <v>6193</v>
      </c>
      <c r="H26" s="32">
        <v>6847</v>
      </c>
      <c r="J26" s="53">
        <f t="shared" si="2"/>
        <v>1.4328524373349406E-2</v>
      </c>
    </row>
    <row r="27" spans="1:10" x14ac:dyDescent="0.25">
      <c r="A27" s="38" t="s">
        <v>72</v>
      </c>
      <c r="B27" s="38"/>
      <c r="C27" s="39"/>
      <c r="D27" s="39"/>
      <c r="E27" s="39"/>
      <c r="F27" s="39"/>
      <c r="G27" s="32">
        <v>22913</v>
      </c>
      <c r="H27" s="32">
        <v>26244</v>
      </c>
      <c r="J27" s="53">
        <f t="shared" si="2"/>
        <v>5.4920080860841505E-2</v>
      </c>
    </row>
    <row r="28" spans="1:10" x14ac:dyDescent="0.25">
      <c r="A28" s="38" t="s">
        <v>73</v>
      </c>
      <c r="B28" s="38"/>
      <c r="C28" s="39"/>
      <c r="D28" s="39"/>
      <c r="E28" s="39"/>
      <c r="F28" s="39"/>
      <c r="G28" s="32">
        <v>31016</v>
      </c>
      <c r="H28" s="32">
        <v>33836</v>
      </c>
      <c r="J28" s="53">
        <f t="shared" si="2"/>
        <v>7.0807645785986625E-2</v>
      </c>
    </row>
    <row r="29" spans="1:10" x14ac:dyDescent="0.25">
      <c r="A29" s="38" t="s">
        <v>74</v>
      </c>
      <c r="B29" s="38"/>
      <c r="C29" s="39"/>
      <c r="D29" s="39"/>
      <c r="E29" s="39"/>
      <c r="F29" s="39"/>
      <c r="G29" s="32">
        <v>25859</v>
      </c>
      <c r="H29" s="32">
        <v>30736</v>
      </c>
      <c r="J29" s="53">
        <f t="shared" si="2"/>
        <v>6.4320362953011148E-2</v>
      </c>
    </row>
    <row r="30" spans="1:10" x14ac:dyDescent="0.25">
      <c r="A30" s="38" t="s">
        <v>75</v>
      </c>
      <c r="B30" s="38"/>
      <c r="C30" s="39"/>
      <c r="D30" s="39"/>
      <c r="E30" s="39"/>
      <c r="F30" s="39"/>
      <c r="G30" s="32">
        <v>35988</v>
      </c>
      <c r="H30" s="32">
        <v>39782</v>
      </c>
      <c r="J30" s="53">
        <f t="shared" si="2"/>
        <v>8.3250672794009939E-2</v>
      </c>
    </row>
    <row r="31" spans="1:10" x14ac:dyDescent="0.25">
      <c r="A31" s="38" t="s">
        <v>76</v>
      </c>
      <c r="B31" s="38"/>
      <c r="C31" s="39"/>
      <c r="D31" s="39"/>
      <c r="E31" s="39"/>
      <c r="F31" s="39"/>
      <c r="G31" s="32">
        <v>63230</v>
      </c>
      <c r="H31" s="32">
        <v>69258</v>
      </c>
      <c r="J31" s="53">
        <f t="shared" si="2"/>
        <v>0.14493426917619878</v>
      </c>
    </row>
    <row r="32" spans="1:10" x14ac:dyDescent="0.25">
      <c r="A32" s="38" t="str">
        <f>"Distribution of jobs per industry "&amp;"("&amp;Z2&amp;") *"</f>
        <v>Distribution of jobs per industry () *</v>
      </c>
      <c r="B32" s="38"/>
      <c r="C32" s="39"/>
      <c r="D32" s="39"/>
      <c r="E32" s="39"/>
      <c r="F32" s="39"/>
      <c r="G32" s="32">
        <v>9426</v>
      </c>
      <c r="H32" s="32">
        <v>10638</v>
      </c>
      <c r="J32" s="53">
        <f t="shared" si="2"/>
        <v>2.2261843476513943E-2</v>
      </c>
    </row>
    <row r="33" spans="1:14" x14ac:dyDescent="0.25">
      <c r="A33" s="38" t="s">
        <v>78</v>
      </c>
      <c r="B33" s="38"/>
      <c r="C33" s="39"/>
      <c r="D33" s="39"/>
      <c r="E33" s="39"/>
      <c r="F33" s="39"/>
      <c r="G33" s="32">
        <v>16496</v>
      </c>
      <c r="H33" s="32">
        <v>17832</v>
      </c>
      <c r="J33" s="53">
        <f t="shared" si="2"/>
        <v>3.7316524992780285E-2</v>
      </c>
    </row>
    <row r="34" spans="1:14" ht="15.75" thickBot="1" x14ac:dyDescent="0.3">
      <c r="A34" s="40" t="s">
        <v>79</v>
      </c>
      <c r="B34" s="40"/>
      <c r="C34" s="41"/>
      <c r="D34" s="41"/>
      <c r="E34" s="41"/>
      <c r="F34" s="41"/>
      <c r="G34" s="42">
        <v>441668</v>
      </c>
      <c r="H34" s="42">
        <v>477858</v>
      </c>
      <c r="J34" s="43">
        <f t="shared" si="2"/>
        <v>1</v>
      </c>
    </row>
    <row r="35" spans="1:14" ht="15.75" thickTop="1" x14ac:dyDescent="0.25">
      <c r="G35" s="44"/>
      <c r="H35" s="44"/>
    </row>
    <row r="36" spans="1:14" x14ac:dyDescent="0.25">
      <c r="J36" s="87"/>
      <c r="L36" s="88"/>
      <c r="N36" s="88"/>
    </row>
    <row r="37" spans="1:14" x14ac:dyDescent="0.25">
      <c r="A37" s="25" t="s">
        <v>9</v>
      </c>
      <c r="B37" s="32"/>
      <c r="C37" s="32"/>
      <c r="D37" s="32"/>
      <c r="E37" s="32"/>
      <c r="F37" s="32"/>
      <c r="G37" s="32"/>
      <c r="H37" s="32"/>
      <c r="J37" s="26"/>
      <c r="L37" s="89"/>
      <c r="N37" s="89"/>
    </row>
    <row r="38" spans="1:14" x14ac:dyDescent="0.25">
      <c r="A38" s="25" t="s">
        <v>10</v>
      </c>
      <c r="B38" s="32"/>
      <c r="C38" s="32"/>
      <c r="D38" s="32"/>
      <c r="E38" s="32"/>
      <c r="F38" s="32"/>
      <c r="G38" s="32"/>
      <c r="H38" s="32"/>
      <c r="J38" s="26"/>
      <c r="L38" s="89"/>
      <c r="N38" s="89"/>
    </row>
    <row r="39" spans="1:14" x14ac:dyDescent="0.25">
      <c r="A39" s="25" t="s">
        <v>11</v>
      </c>
      <c r="B39" s="25"/>
      <c r="G39" s="32"/>
      <c r="H39" s="32"/>
      <c r="J39" s="26"/>
      <c r="L39" s="90"/>
      <c r="N39" s="26"/>
    </row>
    <row r="40" spans="1:14" x14ac:dyDescent="0.25">
      <c r="A40" s="25" t="s">
        <v>33</v>
      </c>
      <c r="B40" s="32"/>
      <c r="C40" s="32"/>
      <c r="D40" s="32"/>
      <c r="E40" s="32"/>
      <c r="F40" s="32"/>
      <c r="G40" s="32"/>
      <c r="H40" s="32"/>
      <c r="J40" s="26"/>
    </row>
    <row r="42" spans="1:14" x14ac:dyDescent="0.25">
      <c r="A42" s="38"/>
      <c r="B42" s="38"/>
      <c r="G42" s="44"/>
      <c r="H42" s="44"/>
    </row>
    <row r="43" spans="1:14" ht="15.75" thickBot="1" x14ac:dyDescent="0.3">
      <c r="A43" s="45" t="s">
        <v>13</v>
      </c>
      <c r="B43" s="45"/>
      <c r="J43" s="86"/>
      <c r="K43" s="87"/>
      <c r="L43" s="87"/>
      <c r="M43" s="87"/>
      <c r="N43" s="87"/>
    </row>
    <row r="44" spans="1:14" x14ac:dyDescent="0.25">
      <c r="A44" s="38" t="s">
        <v>14</v>
      </c>
      <c r="B44" s="38"/>
      <c r="C44" s="32"/>
      <c r="D44" s="32"/>
      <c r="E44" s="32"/>
      <c r="F44" s="32"/>
      <c r="G44" s="32"/>
      <c r="H44" s="32"/>
      <c r="J44" s="26"/>
      <c r="L44" s="90"/>
      <c r="N44" s="26"/>
    </row>
    <row r="45" spans="1:14" x14ac:dyDescent="0.25">
      <c r="A45" s="54" t="s">
        <v>15</v>
      </c>
      <c r="B45" s="54"/>
      <c r="C45" s="32"/>
      <c r="D45" s="32"/>
      <c r="E45" s="32"/>
      <c r="F45" s="32"/>
      <c r="G45" s="32"/>
      <c r="H45" s="32"/>
      <c r="J45" s="26"/>
      <c r="L45" s="90"/>
      <c r="N45" s="26"/>
    </row>
    <row r="46" spans="1:14" x14ac:dyDescent="0.25">
      <c r="A46" s="54" t="s">
        <v>16</v>
      </c>
      <c r="B46" s="54"/>
      <c r="C46" s="32"/>
      <c r="D46" s="32"/>
      <c r="E46" s="32"/>
      <c r="F46" s="32"/>
      <c r="G46" s="32"/>
      <c r="H46" s="32"/>
      <c r="J46" s="26"/>
      <c r="L46" s="90"/>
      <c r="N46" s="26"/>
    </row>
    <row r="47" spans="1:14" x14ac:dyDescent="0.25">
      <c r="A47" s="38" t="s">
        <v>17</v>
      </c>
      <c r="B47" s="38"/>
      <c r="C47" s="32"/>
      <c r="D47" s="32"/>
      <c r="E47" s="32"/>
      <c r="F47" s="32"/>
      <c r="G47" s="32"/>
      <c r="H47" s="32"/>
      <c r="J47" s="26"/>
      <c r="L47" s="90"/>
      <c r="N47" s="26"/>
    </row>
    <row r="48" spans="1:14" ht="15.75" thickBot="1" x14ac:dyDescent="0.3">
      <c r="A48" s="45" t="s">
        <v>18</v>
      </c>
      <c r="B48" s="45"/>
      <c r="C48" s="32"/>
      <c r="D48" s="32"/>
      <c r="E48" s="32"/>
      <c r="F48" s="32"/>
      <c r="G48" s="32"/>
      <c r="H48" s="32"/>
    </row>
    <row r="49" spans="1:14" x14ac:dyDescent="0.25">
      <c r="A49" s="38" t="s">
        <v>19</v>
      </c>
      <c r="B49" s="38"/>
      <c r="C49" s="32"/>
      <c r="D49" s="32"/>
      <c r="E49" s="32"/>
      <c r="F49" s="32"/>
      <c r="G49" s="32"/>
      <c r="H49" s="32"/>
      <c r="J49" s="26"/>
      <c r="L49" s="90"/>
      <c r="N49" s="26"/>
    </row>
    <row r="50" spans="1:14" x14ac:dyDescent="0.25">
      <c r="A50" s="38" t="s">
        <v>20</v>
      </c>
      <c r="B50" s="38"/>
      <c r="C50" s="32"/>
      <c r="D50" s="32"/>
      <c r="E50" s="32"/>
      <c r="F50" s="32"/>
      <c r="G50" s="32"/>
      <c r="H50" s="32"/>
      <c r="J50" s="26"/>
      <c r="L50" s="90"/>
      <c r="N50" s="26"/>
    </row>
    <row r="51" spans="1:14" x14ac:dyDescent="0.25">
      <c r="A51" s="38" t="s">
        <v>21</v>
      </c>
      <c r="B51" s="38"/>
      <c r="C51" s="32"/>
      <c r="D51" s="32"/>
      <c r="E51" s="32"/>
      <c r="F51" s="32"/>
      <c r="G51" s="32"/>
      <c r="H51" s="32"/>
      <c r="J51" s="26"/>
      <c r="L51" s="90"/>
      <c r="N51" s="26"/>
    </row>
    <row r="52" spans="1:14" x14ac:dyDescent="0.25">
      <c r="A52" s="38" t="s">
        <v>22</v>
      </c>
      <c r="B52" s="38"/>
      <c r="C52" s="32"/>
      <c r="D52" s="32"/>
      <c r="E52" s="32"/>
      <c r="F52" s="32"/>
      <c r="G52" s="32"/>
      <c r="H52" s="32"/>
      <c r="J52" s="26"/>
      <c r="L52" s="90"/>
      <c r="N52" s="26"/>
    </row>
    <row r="54" spans="1:14" x14ac:dyDescent="0.25">
      <c r="J54" s="87"/>
      <c r="L54" s="88"/>
      <c r="N54" s="88"/>
    </row>
    <row r="55" spans="1:14" x14ac:dyDescent="0.25">
      <c r="A55" s="38" t="s">
        <v>87</v>
      </c>
      <c r="B55" s="32"/>
      <c r="C55" s="32"/>
      <c r="D55" s="32"/>
      <c r="E55" s="32"/>
      <c r="F55" s="32"/>
      <c r="G55" s="32"/>
      <c r="H55" s="32"/>
      <c r="J55" s="26"/>
      <c r="L55" s="27"/>
      <c r="N55" s="27"/>
    </row>
    <row r="56" spans="1:14" x14ac:dyDescent="0.25">
      <c r="A56" s="38" t="s">
        <v>88</v>
      </c>
      <c r="B56" s="32"/>
      <c r="C56" s="32"/>
      <c r="D56" s="32"/>
      <c r="E56" s="32"/>
      <c r="F56" s="32"/>
      <c r="G56" s="32"/>
      <c r="H56" s="32"/>
      <c r="J56" s="26"/>
      <c r="L56" s="27"/>
      <c r="N56" s="27"/>
    </row>
    <row r="57" spans="1:14" ht="15.75" thickBot="1" x14ac:dyDescent="0.3">
      <c r="A57" s="40" t="s">
        <v>53</v>
      </c>
      <c r="B57" s="42"/>
      <c r="C57" s="42"/>
      <c r="D57" s="42"/>
      <c r="E57" s="42"/>
      <c r="F57" s="42"/>
      <c r="G57" s="42"/>
      <c r="H57" s="42"/>
    </row>
    <row r="58" spans="1:14" ht="15.75" thickTop="1" x14ac:dyDescent="0.25"/>
  </sheetData>
  <mergeCells count="2">
    <mergeCell ref="J1:N1"/>
    <mergeCell ref="J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E969-2EB9-402C-87E3-5968DD277623}">
  <sheetPr codeName="Sheet67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111</v>
      </c>
      <c r="T1" s="99"/>
      <c r="U1" s="99"/>
      <c r="V1" s="99"/>
      <c r="W1" s="99"/>
      <c r="X1" s="99"/>
      <c r="Y1" s="100" t="s">
        <v>150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111</v>
      </c>
      <c r="Y3" s="105" t="s">
        <v>150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12.3 Burnie,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13528</v>
      </c>
      <c r="W4" s="108">
        <v>13535</v>
      </c>
      <c r="X4" s="108">
        <v>13584</v>
      </c>
      <c r="Y4" s="108">
        <v>14768</v>
      </c>
      <c r="Z4" s="108">
        <v>16177</v>
      </c>
      <c r="AB4" s="109" t="str">
        <f>TEXT(Z4,"###,###")</f>
        <v>16,177</v>
      </c>
      <c r="AD4" s="110">
        <f>Z4/Y4-1</f>
        <v>9.5408992416034621E-2</v>
      </c>
      <c r="AF4" s="110">
        <f>Z4/V4-1</f>
        <v>0.19581608515671189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7094</v>
      </c>
      <c r="W5" s="108">
        <v>6915</v>
      </c>
      <c r="X5" s="108">
        <v>7048</v>
      </c>
      <c r="Y5" s="108">
        <v>7501</v>
      </c>
      <c r="Z5" s="108">
        <v>8149</v>
      </c>
      <c r="AB5" s="109" t="str">
        <f>TEXT(Z5,"###,###")</f>
        <v>8,149</v>
      </c>
      <c r="AD5" s="110">
        <f t="shared" ref="AD5:AD9" si="0">Z5/Y5-1</f>
        <v>8.6388481535795147E-2</v>
      </c>
      <c r="AF5" s="110">
        <f t="shared" ref="AF5:AF9" si="1">Z5/V5-1</f>
        <v>0.14871722582464053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6438</v>
      </c>
      <c r="W6" s="108">
        <v>6625</v>
      </c>
      <c r="X6" s="108">
        <v>6538</v>
      </c>
      <c r="Y6" s="108">
        <v>7250</v>
      </c>
      <c r="Z6" s="108">
        <v>8025</v>
      </c>
      <c r="AB6" s="109" t="str">
        <f>TEXT(Z6,"###,###")</f>
        <v>8,025</v>
      </c>
      <c r="AD6" s="110">
        <f t="shared" si="0"/>
        <v>0.10689655172413803</v>
      </c>
      <c r="AF6" s="110">
        <f t="shared" si="1"/>
        <v>0.24650512581547068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9869</v>
      </c>
      <c r="W7" s="108">
        <v>9975</v>
      </c>
      <c r="X7" s="108">
        <v>10076</v>
      </c>
      <c r="Y7" s="108">
        <v>10550</v>
      </c>
      <c r="Z7" s="108">
        <v>10947</v>
      </c>
      <c r="AB7" s="109" t="str">
        <f>TEXT(Z7,"###,###")</f>
        <v>10,947</v>
      </c>
      <c r="AD7" s="110">
        <f t="shared" si="0"/>
        <v>3.7630331753554458E-2</v>
      </c>
      <c r="AF7" s="110">
        <f t="shared" si="1"/>
        <v>0.10923092511905974</v>
      </c>
    </row>
    <row r="8" spans="1:32" ht="17.25" customHeight="1" x14ac:dyDescent="0.25">
      <c r="A8" s="62" t="s">
        <v>12</v>
      </c>
      <c r="B8" s="63"/>
      <c r="C8" s="29"/>
      <c r="D8" s="64" t="str">
        <f>AB4</f>
        <v>16,177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10,947</v>
      </c>
      <c r="P8" s="65"/>
      <c r="S8" s="107" t="s">
        <v>83</v>
      </c>
      <c r="T8" s="108"/>
      <c r="U8" s="108"/>
      <c r="V8" s="108">
        <v>40226</v>
      </c>
      <c r="W8" s="108">
        <v>42948.67</v>
      </c>
      <c r="X8" s="108">
        <v>45280.94</v>
      </c>
      <c r="Y8" s="108">
        <v>43695</v>
      </c>
      <c r="Z8" s="108">
        <v>44385.07</v>
      </c>
      <c r="AB8" s="109" t="str">
        <f>TEXT(Z8,"$###,###")</f>
        <v>$44,385</v>
      </c>
      <c r="AD8" s="110">
        <f t="shared" si="0"/>
        <v>1.5792882480833104E-2</v>
      </c>
      <c r="AF8" s="110">
        <f t="shared" si="1"/>
        <v>0.10339258191219614</v>
      </c>
    </row>
    <row r="9" spans="1:32" x14ac:dyDescent="0.25">
      <c r="A9" s="30" t="s">
        <v>14</v>
      </c>
      <c r="B9" s="69"/>
      <c r="C9" s="70"/>
      <c r="D9" s="71">
        <f>AD104</f>
        <v>78.506521604747476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50.854115282725864</v>
      </c>
      <c r="P9" s="72" t="s">
        <v>84</v>
      </c>
      <c r="S9" s="107" t="s">
        <v>7</v>
      </c>
      <c r="T9" s="108"/>
      <c r="U9" s="108"/>
      <c r="V9" s="108">
        <v>507465003</v>
      </c>
      <c r="W9" s="108">
        <v>539733529</v>
      </c>
      <c r="X9" s="108">
        <v>564318985</v>
      </c>
      <c r="Y9" s="108">
        <v>605674866</v>
      </c>
      <c r="Z9" s="108">
        <v>649428853</v>
      </c>
      <c r="AB9" s="109" t="str">
        <f>TEXT(Z9/1000000,"$#,###.0")&amp;" mil"</f>
        <v>$649.4 mil</v>
      </c>
      <c r="AD9" s="110">
        <f t="shared" si="0"/>
        <v>7.2240057258707413E-2</v>
      </c>
      <c r="AF9" s="110">
        <f t="shared" si="1"/>
        <v>0.27975101565772409</v>
      </c>
    </row>
    <row r="10" spans="1:32" x14ac:dyDescent="0.25">
      <c r="A10" s="30" t="s">
        <v>17</v>
      </c>
      <c r="B10" s="69"/>
      <c r="C10" s="70"/>
      <c r="D10" s="71">
        <f>AD105</f>
        <v>16.418371762378687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49.08194025760482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89.211656161505431</v>
      </c>
      <c r="P11" s="72" t="s">
        <v>84</v>
      </c>
      <c r="S11" s="107" t="s">
        <v>29</v>
      </c>
      <c r="T11" s="112"/>
      <c r="U11" s="112"/>
      <c r="V11" s="112">
        <v>12467</v>
      </c>
      <c r="W11" s="112">
        <v>12520</v>
      </c>
      <c r="X11" s="112">
        <v>12537</v>
      </c>
      <c r="Y11" s="112">
        <v>13642</v>
      </c>
      <c r="Z11" s="112">
        <v>14997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4.8963186261076093</v>
      </c>
      <c r="P12" s="72" t="s">
        <v>84</v>
      </c>
      <c r="S12" s="107" t="s">
        <v>30</v>
      </c>
      <c r="T12" s="112"/>
      <c r="U12" s="112"/>
      <c r="V12" s="112">
        <v>1060</v>
      </c>
      <c r="W12" s="112">
        <v>1022</v>
      </c>
      <c r="X12" s="112">
        <v>1048</v>
      </c>
      <c r="Y12" s="112">
        <v>1126</v>
      </c>
      <c r="Z12" s="112">
        <v>1182</v>
      </c>
    </row>
    <row r="13" spans="1:32" ht="15" customHeight="1" x14ac:dyDescent="0.25">
      <c r="A13" s="30" t="s">
        <v>19</v>
      </c>
      <c r="B13" s="70"/>
      <c r="C13" s="70"/>
      <c r="D13" s="71">
        <f>AD108</f>
        <v>10.24293750386351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5.8920252123869554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17.512517772145639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40.7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22.099276750942696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20.33077485380117</v>
      </c>
      <c r="P15" s="72" t="s">
        <v>84</v>
      </c>
      <c r="S15" s="115" t="s">
        <v>60</v>
      </c>
      <c r="T15" s="115"/>
      <c r="U15" s="116"/>
      <c r="V15" s="116">
        <v>791</v>
      </c>
      <c r="W15" s="116">
        <v>710</v>
      </c>
      <c r="X15" s="116">
        <v>679</v>
      </c>
      <c r="Y15" s="112">
        <v>793</v>
      </c>
      <c r="Z15" s="112">
        <v>780</v>
      </c>
      <c r="AB15" s="117">
        <f t="shared" ref="AB15:AB34" si="2">IF(Z15="np",0,Z15/$Z$34)</f>
        <v>4.8222565687789799E-2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44.989800333807253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79.669225146198826</v>
      </c>
      <c r="P16" s="37" t="s">
        <v>84</v>
      </c>
      <c r="S16" s="115" t="s">
        <v>61</v>
      </c>
      <c r="T16" s="115"/>
      <c r="U16" s="116"/>
      <c r="V16" s="116">
        <v>391</v>
      </c>
      <c r="W16" s="116">
        <v>394</v>
      </c>
      <c r="X16" s="116">
        <v>392</v>
      </c>
      <c r="Y16" s="112">
        <v>419</v>
      </c>
      <c r="Z16" s="112">
        <v>446</v>
      </c>
      <c r="AB16" s="117">
        <f t="shared" si="2"/>
        <v>2.7573415765069553E-2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1074</v>
      </c>
      <c r="W17" s="116">
        <v>1118</v>
      </c>
      <c r="X17" s="116">
        <v>1320</v>
      </c>
      <c r="Y17" s="112">
        <v>1260</v>
      </c>
      <c r="Z17" s="112">
        <v>1317</v>
      </c>
      <c r="AB17" s="117">
        <f t="shared" si="2"/>
        <v>8.1421947449768162E-2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71</v>
      </c>
      <c r="W18" s="116">
        <v>65</v>
      </c>
      <c r="X18" s="116">
        <v>73</v>
      </c>
      <c r="Y18" s="112">
        <v>76</v>
      </c>
      <c r="Z18" s="112">
        <v>92</v>
      </c>
      <c r="AB18" s="117">
        <f t="shared" si="2"/>
        <v>5.6877897990726426E-3</v>
      </c>
    </row>
    <row r="19" spans="1:28" x14ac:dyDescent="0.25">
      <c r="A19" s="61" t="str">
        <f>$S$1&amp;" ("&amp;$V$2&amp;" to "&amp;$Z$2&amp;")"</f>
        <v>Burnie (2017-18 to 2021-22)</v>
      </c>
      <c r="B19" s="61"/>
      <c r="C19" s="61"/>
      <c r="D19" s="61"/>
      <c r="E19" s="61"/>
      <c r="F19" s="61"/>
      <c r="G19" s="61" t="str">
        <f>$S$1&amp;" ("&amp;$V$2&amp;" to "&amp;$Z$2&amp;")"</f>
        <v>Burnie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735</v>
      </c>
      <c r="W19" s="116">
        <v>801</v>
      </c>
      <c r="X19" s="116">
        <v>805</v>
      </c>
      <c r="Y19" s="112">
        <v>804</v>
      </c>
      <c r="Z19" s="112">
        <v>880</v>
      </c>
      <c r="AB19" s="117">
        <f t="shared" si="2"/>
        <v>5.4404945904173108E-2</v>
      </c>
    </row>
    <row r="20" spans="1:28" x14ac:dyDescent="0.25">
      <c r="S20" s="115" t="s">
        <v>65</v>
      </c>
      <c r="T20" s="115"/>
      <c r="U20" s="116"/>
      <c r="V20" s="116">
        <v>354</v>
      </c>
      <c r="W20" s="116">
        <v>366</v>
      </c>
      <c r="X20" s="116">
        <v>418</v>
      </c>
      <c r="Y20" s="112">
        <v>398</v>
      </c>
      <c r="Z20" s="112">
        <v>405</v>
      </c>
      <c r="AB20" s="117">
        <f t="shared" si="2"/>
        <v>2.5038639876352395E-2</v>
      </c>
    </row>
    <row r="21" spans="1:28" x14ac:dyDescent="0.25">
      <c r="S21" s="115" t="s">
        <v>66</v>
      </c>
      <c r="T21" s="115"/>
      <c r="U21" s="116"/>
      <c r="V21" s="116">
        <v>1419</v>
      </c>
      <c r="W21" s="116">
        <v>1521</v>
      </c>
      <c r="X21" s="116">
        <v>1531</v>
      </c>
      <c r="Y21" s="112">
        <v>1568</v>
      </c>
      <c r="Z21" s="112">
        <v>1737</v>
      </c>
      <c r="AB21" s="117">
        <f t="shared" si="2"/>
        <v>0.10738794435857806</v>
      </c>
    </row>
    <row r="22" spans="1:28" x14ac:dyDescent="0.25">
      <c r="S22" s="115" t="s">
        <v>67</v>
      </c>
      <c r="T22" s="115"/>
      <c r="U22" s="116"/>
      <c r="V22" s="116">
        <v>1114</v>
      </c>
      <c r="W22" s="116">
        <v>1061</v>
      </c>
      <c r="X22" s="116">
        <v>1010</v>
      </c>
      <c r="Y22" s="112">
        <v>1315</v>
      </c>
      <c r="Z22" s="112">
        <v>1358</v>
      </c>
      <c r="AB22" s="117">
        <f t="shared" si="2"/>
        <v>8.395672333848532E-2</v>
      </c>
    </row>
    <row r="23" spans="1:28" x14ac:dyDescent="0.25">
      <c r="S23" s="115" t="s">
        <v>68</v>
      </c>
      <c r="T23" s="115"/>
      <c r="U23" s="116"/>
      <c r="V23" s="116">
        <v>682</v>
      </c>
      <c r="W23" s="116">
        <v>578</v>
      </c>
      <c r="X23" s="116">
        <v>603</v>
      </c>
      <c r="Y23" s="112">
        <v>659</v>
      </c>
      <c r="Z23" s="112">
        <v>771</v>
      </c>
      <c r="AB23" s="117">
        <f t="shared" si="2"/>
        <v>4.76661514683153E-2</v>
      </c>
    </row>
    <row r="24" spans="1:28" x14ac:dyDescent="0.25">
      <c r="S24" s="115" t="s">
        <v>69</v>
      </c>
      <c r="T24" s="115"/>
      <c r="U24" s="116"/>
      <c r="V24" s="116">
        <v>79</v>
      </c>
      <c r="W24" s="116">
        <v>74</v>
      </c>
      <c r="X24" s="116">
        <v>72</v>
      </c>
      <c r="Y24" s="112">
        <v>58</v>
      </c>
      <c r="Z24" s="112">
        <v>70</v>
      </c>
      <c r="AB24" s="117">
        <f t="shared" si="2"/>
        <v>4.3276661514683153E-3</v>
      </c>
    </row>
    <row r="25" spans="1:28" x14ac:dyDescent="0.25">
      <c r="S25" s="115" t="s">
        <v>70</v>
      </c>
      <c r="T25" s="115"/>
      <c r="U25" s="116"/>
      <c r="V25" s="116">
        <v>269</v>
      </c>
      <c r="W25" s="116">
        <v>279</v>
      </c>
      <c r="X25" s="116">
        <v>336</v>
      </c>
      <c r="Y25" s="112">
        <v>359</v>
      </c>
      <c r="Z25" s="112">
        <v>348</v>
      </c>
      <c r="AB25" s="117">
        <f t="shared" si="2"/>
        <v>2.151468315301391E-2</v>
      </c>
    </row>
    <row r="26" spans="1:28" x14ac:dyDescent="0.25">
      <c r="S26" s="115" t="s">
        <v>71</v>
      </c>
      <c r="T26" s="115"/>
      <c r="U26" s="116"/>
      <c r="V26" s="116">
        <v>256</v>
      </c>
      <c r="W26" s="116">
        <v>195</v>
      </c>
      <c r="X26" s="116">
        <v>175</v>
      </c>
      <c r="Y26" s="112">
        <v>217</v>
      </c>
      <c r="Z26" s="112">
        <v>270</v>
      </c>
      <c r="AB26" s="117">
        <f t="shared" si="2"/>
        <v>1.6692426584234931E-2</v>
      </c>
    </row>
    <row r="27" spans="1:28" x14ac:dyDescent="0.25">
      <c r="S27" s="115" t="s">
        <v>72</v>
      </c>
      <c r="T27" s="115"/>
      <c r="U27" s="116"/>
      <c r="V27" s="116">
        <v>420</v>
      </c>
      <c r="W27" s="116">
        <v>378</v>
      </c>
      <c r="X27" s="116">
        <v>375</v>
      </c>
      <c r="Y27" s="112">
        <v>420</v>
      </c>
      <c r="Z27" s="112">
        <v>457</v>
      </c>
      <c r="AB27" s="117">
        <f t="shared" si="2"/>
        <v>2.8253477588871714E-2</v>
      </c>
    </row>
    <row r="28" spans="1:28" x14ac:dyDescent="0.25">
      <c r="S28" s="115" t="s">
        <v>73</v>
      </c>
      <c r="T28" s="115"/>
      <c r="U28" s="116"/>
      <c r="V28" s="116">
        <v>1010</v>
      </c>
      <c r="W28" s="116">
        <v>1091</v>
      </c>
      <c r="X28" s="116">
        <v>1053</v>
      </c>
      <c r="Y28" s="112">
        <v>1211</v>
      </c>
      <c r="Z28" s="112">
        <v>1298</v>
      </c>
      <c r="AB28" s="117">
        <f t="shared" si="2"/>
        <v>8.0247295208655325E-2</v>
      </c>
    </row>
    <row r="29" spans="1:28" x14ac:dyDescent="0.25">
      <c r="S29" s="115" t="s">
        <v>74</v>
      </c>
      <c r="T29" s="115"/>
      <c r="U29" s="116"/>
      <c r="V29" s="116">
        <v>763</v>
      </c>
      <c r="W29" s="116">
        <v>883</v>
      </c>
      <c r="X29" s="116">
        <v>669</v>
      </c>
      <c r="Y29" s="112">
        <v>731</v>
      </c>
      <c r="Z29" s="112">
        <v>887</v>
      </c>
      <c r="AB29" s="117">
        <f t="shared" si="2"/>
        <v>5.4837712519319938E-2</v>
      </c>
    </row>
    <row r="30" spans="1:28" x14ac:dyDescent="0.25">
      <c r="S30" s="115" t="s">
        <v>75</v>
      </c>
      <c r="T30" s="115"/>
      <c r="U30" s="116"/>
      <c r="V30" s="116">
        <v>900</v>
      </c>
      <c r="W30" s="116">
        <v>857</v>
      </c>
      <c r="X30" s="116">
        <v>890</v>
      </c>
      <c r="Y30" s="112">
        <v>912</v>
      </c>
      <c r="Z30" s="112">
        <v>993</v>
      </c>
      <c r="AB30" s="117">
        <f t="shared" si="2"/>
        <v>6.1391035548686246E-2</v>
      </c>
    </row>
    <row r="31" spans="1:28" x14ac:dyDescent="0.25">
      <c r="S31" s="115" t="s">
        <v>76</v>
      </c>
      <c r="T31" s="115"/>
      <c r="U31" s="116"/>
      <c r="V31" s="116">
        <v>1869</v>
      </c>
      <c r="W31" s="116">
        <v>1977</v>
      </c>
      <c r="X31" s="116">
        <v>2095</v>
      </c>
      <c r="Y31" s="112">
        <v>2463</v>
      </c>
      <c r="Z31" s="112">
        <v>2904</v>
      </c>
      <c r="AB31" s="117">
        <f t="shared" si="2"/>
        <v>0.17953632148377124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147</v>
      </c>
      <c r="W32" s="116">
        <v>139</v>
      </c>
      <c r="X32" s="116">
        <v>148</v>
      </c>
      <c r="Y32" s="112">
        <v>168</v>
      </c>
      <c r="Z32" s="112">
        <v>168</v>
      </c>
      <c r="AB32" s="117">
        <f t="shared" si="2"/>
        <v>1.0386398763523957E-2</v>
      </c>
    </row>
    <row r="33" spans="19:32" x14ac:dyDescent="0.25">
      <c r="S33" s="115" t="s">
        <v>78</v>
      </c>
      <c r="T33" s="115"/>
      <c r="U33" s="116"/>
      <c r="V33" s="116">
        <v>518</v>
      </c>
      <c r="W33" s="116">
        <v>503</v>
      </c>
      <c r="X33" s="116">
        <v>523</v>
      </c>
      <c r="Y33" s="112">
        <v>573</v>
      </c>
      <c r="Z33" s="112">
        <v>612</v>
      </c>
      <c r="AB33" s="117">
        <f t="shared" si="2"/>
        <v>3.7836166924265842E-2</v>
      </c>
    </row>
    <row r="34" spans="19:32" x14ac:dyDescent="0.25">
      <c r="S34" s="118" t="s">
        <v>53</v>
      </c>
      <c r="T34" s="118"/>
      <c r="U34" s="119"/>
      <c r="V34" s="119">
        <v>13527</v>
      </c>
      <c r="W34" s="119">
        <v>13535</v>
      </c>
      <c r="X34" s="119">
        <v>13584</v>
      </c>
      <c r="Y34" s="120">
        <v>14768</v>
      </c>
      <c r="Z34" s="120">
        <v>16175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8290</v>
      </c>
      <c r="W37" s="112">
        <v>8363</v>
      </c>
      <c r="X37" s="112">
        <v>8505</v>
      </c>
      <c r="Y37" s="112">
        <v>8758</v>
      </c>
      <c r="Z37" s="112">
        <v>8719</v>
      </c>
      <c r="AB37" s="132">
        <f>Z37/Z40*100</f>
        <v>79.669225146198826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1577</v>
      </c>
      <c r="W38" s="112">
        <v>1613</v>
      </c>
      <c r="X38" s="112">
        <v>1573</v>
      </c>
      <c r="Y38" s="112">
        <v>1793</v>
      </c>
      <c r="Z38" s="112">
        <v>2225</v>
      </c>
      <c r="AB38" s="132">
        <f>Z38/Z40*100</f>
        <v>20.33077485380117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9867</v>
      </c>
      <c r="W40" s="112">
        <v>9976</v>
      </c>
      <c r="X40" s="112">
        <v>10078</v>
      </c>
      <c r="Y40" s="112">
        <v>10551</v>
      </c>
      <c r="Z40" s="112">
        <v>10944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5</v>
      </c>
      <c r="W44" s="112">
        <v>10</v>
      </c>
      <c r="X44" s="112">
        <v>11</v>
      </c>
      <c r="Y44" s="112">
        <v>24</v>
      </c>
      <c r="Z44" s="112">
        <v>13</v>
      </c>
    </row>
    <row r="45" spans="19:32" x14ac:dyDescent="0.25">
      <c r="S45" s="115" t="s">
        <v>37</v>
      </c>
      <c r="T45" s="115"/>
      <c r="U45" s="112"/>
      <c r="V45" s="112">
        <v>178</v>
      </c>
      <c r="W45" s="112">
        <v>147</v>
      </c>
      <c r="X45" s="112">
        <v>164</v>
      </c>
      <c r="Y45" s="112">
        <v>217</v>
      </c>
      <c r="Z45" s="112">
        <v>228</v>
      </c>
    </row>
    <row r="46" spans="19:32" x14ac:dyDescent="0.25">
      <c r="S46" s="115" t="s">
        <v>38</v>
      </c>
      <c r="T46" s="115"/>
      <c r="U46" s="112"/>
      <c r="V46" s="112">
        <v>461</v>
      </c>
      <c r="W46" s="112">
        <v>453</v>
      </c>
      <c r="X46" s="112">
        <v>420</v>
      </c>
      <c r="Y46" s="112">
        <v>462</v>
      </c>
      <c r="Z46" s="112">
        <v>463</v>
      </c>
    </row>
    <row r="47" spans="19:32" x14ac:dyDescent="0.25">
      <c r="S47" s="115" t="s">
        <v>39</v>
      </c>
      <c r="T47" s="115"/>
      <c r="U47" s="112"/>
      <c r="V47" s="112">
        <v>717</v>
      </c>
      <c r="W47" s="112">
        <v>693</v>
      </c>
      <c r="X47" s="112">
        <v>683</v>
      </c>
      <c r="Y47" s="112">
        <v>759</v>
      </c>
      <c r="Z47" s="112">
        <v>758</v>
      </c>
    </row>
    <row r="48" spans="19:32" x14ac:dyDescent="0.25">
      <c r="S48" s="115" t="s">
        <v>40</v>
      </c>
      <c r="T48" s="115"/>
      <c r="U48" s="112"/>
      <c r="V48" s="112">
        <v>866</v>
      </c>
      <c r="W48" s="112">
        <v>892</v>
      </c>
      <c r="X48" s="112">
        <v>877</v>
      </c>
      <c r="Y48" s="112">
        <v>1042</v>
      </c>
      <c r="Z48" s="112">
        <v>1259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745</v>
      </c>
      <c r="W49" s="112">
        <v>687</v>
      </c>
      <c r="X49" s="112">
        <v>748</v>
      </c>
      <c r="Y49" s="112">
        <v>840</v>
      </c>
      <c r="Z49" s="112">
        <v>950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Burnie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625</v>
      </c>
      <c r="W50" s="112">
        <v>598</v>
      </c>
      <c r="X50" s="112">
        <v>623</v>
      </c>
      <c r="Y50" s="112">
        <v>600</v>
      </c>
      <c r="Z50" s="112">
        <v>705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584</v>
      </c>
      <c r="W51" s="112">
        <v>572</v>
      </c>
      <c r="X51" s="112">
        <v>627</v>
      </c>
      <c r="Y51" s="112">
        <v>596</v>
      </c>
      <c r="Z51" s="112">
        <v>639</v>
      </c>
    </row>
    <row r="52" spans="1:26" ht="15" customHeight="1" x14ac:dyDescent="0.25">
      <c r="S52" s="115" t="s">
        <v>44</v>
      </c>
      <c r="T52" s="115"/>
      <c r="U52" s="112"/>
      <c r="V52" s="112">
        <v>713</v>
      </c>
      <c r="W52" s="112">
        <v>639</v>
      </c>
      <c r="X52" s="112">
        <v>644</v>
      </c>
      <c r="Y52" s="112">
        <v>666</v>
      </c>
      <c r="Z52" s="112">
        <v>682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712</v>
      </c>
      <c r="W53" s="112">
        <v>725</v>
      </c>
      <c r="X53" s="112">
        <v>719</v>
      </c>
      <c r="Y53" s="112">
        <v>713</v>
      </c>
      <c r="Z53" s="112">
        <v>767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617</v>
      </c>
      <c r="W54" s="112">
        <v>619</v>
      </c>
      <c r="X54" s="112">
        <v>631</v>
      </c>
      <c r="Y54" s="112">
        <v>641</v>
      </c>
      <c r="Z54" s="112">
        <v>708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498</v>
      </c>
      <c r="W55" s="112">
        <v>496</v>
      </c>
      <c r="X55" s="112">
        <v>507</v>
      </c>
      <c r="Y55" s="112">
        <v>509</v>
      </c>
      <c r="Z55" s="112">
        <v>500</v>
      </c>
    </row>
    <row r="56" spans="1:26" ht="15" customHeight="1" x14ac:dyDescent="0.25">
      <c r="S56" s="115" t="s">
        <v>48</v>
      </c>
      <c r="T56" s="115"/>
      <c r="U56" s="112"/>
      <c r="V56" s="112">
        <v>226</v>
      </c>
      <c r="W56" s="112">
        <v>228</v>
      </c>
      <c r="X56" s="112">
        <v>233</v>
      </c>
      <c r="Y56" s="112">
        <v>272</v>
      </c>
      <c r="Z56" s="112">
        <v>282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89</v>
      </c>
      <c r="W57" s="112">
        <v>86</v>
      </c>
      <c r="X57" s="112">
        <v>91</v>
      </c>
      <c r="Y57" s="112">
        <v>100</v>
      </c>
      <c r="Z57" s="112">
        <v>102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34</v>
      </c>
      <c r="W58" s="112">
        <v>41</v>
      </c>
      <c r="X58" s="112">
        <v>40</v>
      </c>
      <c r="Y58" s="112">
        <v>36</v>
      </c>
      <c r="Z58" s="112">
        <v>50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15</v>
      </c>
      <c r="W59" s="112">
        <v>16</v>
      </c>
      <c r="X59" s="112">
        <v>13</v>
      </c>
      <c r="Y59" s="112">
        <v>16</v>
      </c>
      <c r="Z59" s="112">
        <v>21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10</v>
      </c>
      <c r="W60" s="112">
        <v>8</v>
      </c>
      <c r="X60" s="112">
        <v>12</v>
      </c>
      <c r="Y60" s="112">
        <v>8</v>
      </c>
      <c r="Z60" s="112">
        <v>6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7090</v>
      </c>
      <c r="W61" s="112">
        <v>6914</v>
      </c>
      <c r="X61" s="112">
        <v>7049</v>
      </c>
      <c r="Y61" s="112">
        <v>7501</v>
      </c>
      <c r="Z61" s="112">
        <v>8146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11</v>
      </c>
      <c r="W63" s="112">
        <v>11</v>
      </c>
      <c r="X63" s="112">
        <v>18</v>
      </c>
      <c r="Y63" s="112">
        <v>17</v>
      </c>
      <c r="Z63" s="112">
        <v>20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241</v>
      </c>
      <c r="W64" s="112">
        <v>226</v>
      </c>
      <c r="X64" s="112">
        <v>216</v>
      </c>
      <c r="Y64" s="112">
        <v>277</v>
      </c>
      <c r="Z64" s="112">
        <v>307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Burnie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507</v>
      </c>
      <c r="W65" s="112">
        <v>523</v>
      </c>
      <c r="X65" s="112">
        <v>451</v>
      </c>
      <c r="Y65" s="112">
        <v>525</v>
      </c>
      <c r="Z65" s="112">
        <v>602</v>
      </c>
    </row>
    <row r="66" spans="1:26" x14ac:dyDescent="0.25">
      <c r="S66" s="115" t="s">
        <v>39</v>
      </c>
      <c r="T66" s="115"/>
      <c r="U66" s="112"/>
      <c r="V66" s="112">
        <v>649</v>
      </c>
      <c r="W66" s="112">
        <v>653</v>
      </c>
      <c r="X66" s="112">
        <v>635</v>
      </c>
      <c r="Y66" s="112">
        <v>785</v>
      </c>
      <c r="Z66" s="112">
        <v>824</v>
      </c>
    </row>
    <row r="67" spans="1:26" x14ac:dyDescent="0.25">
      <c r="S67" s="115" t="s">
        <v>40</v>
      </c>
      <c r="T67" s="115"/>
      <c r="U67" s="112"/>
      <c r="V67" s="112">
        <v>661</v>
      </c>
      <c r="W67" s="112">
        <v>686</v>
      </c>
      <c r="X67" s="112">
        <v>764</v>
      </c>
      <c r="Y67" s="112">
        <v>867</v>
      </c>
      <c r="Z67" s="112">
        <v>1026</v>
      </c>
    </row>
    <row r="68" spans="1:26" x14ac:dyDescent="0.25">
      <c r="S68" s="115" t="s">
        <v>41</v>
      </c>
      <c r="T68" s="115"/>
      <c r="U68" s="112"/>
      <c r="V68" s="112">
        <v>546</v>
      </c>
      <c r="W68" s="112">
        <v>585</v>
      </c>
      <c r="X68" s="112">
        <v>597</v>
      </c>
      <c r="Y68" s="112">
        <v>708</v>
      </c>
      <c r="Z68" s="112">
        <v>809</v>
      </c>
    </row>
    <row r="69" spans="1:26" x14ac:dyDescent="0.25">
      <c r="S69" s="115" t="s">
        <v>42</v>
      </c>
      <c r="T69" s="115"/>
      <c r="U69" s="112"/>
      <c r="V69" s="112">
        <v>551</v>
      </c>
      <c r="W69" s="112">
        <v>557</v>
      </c>
      <c r="X69" s="112">
        <v>574</v>
      </c>
      <c r="Y69" s="112">
        <v>646</v>
      </c>
      <c r="Z69" s="112">
        <v>765</v>
      </c>
    </row>
    <row r="70" spans="1:26" x14ac:dyDescent="0.25">
      <c r="S70" s="115" t="s">
        <v>43</v>
      </c>
      <c r="T70" s="115"/>
      <c r="U70" s="112"/>
      <c r="V70" s="112">
        <v>546</v>
      </c>
      <c r="W70" s="112">
        <v>588</v>
      </c>
      <c r="X70" s="112">
        <v>531</v>
      </c>
      <c r="Y70" s="112">
        <v>644</v>
      </c>
      <c r="Z70" s="112">
        <v>679</v>
      </c>
    </row>
    <row r="71" spans="1:26" x14ac:dyDescent="0.25">
      <c r="S71" s="115" t="s">
        <v>44</v>
      </c>
      <c r="T71" s="115"/>
      <c r="U71" s="112"/>
      <c r="V71" s="112">
        <v>749</v>
      </c>
      <c r="W71" s="112">
        <v>731</v>
      </c>
      <c r="X71" s="112">
        <v>721</v>
      </c>
      <c r="Y71" s="112">
        <v>671</v>
      </c>
      <c r="Z71" s="112">
        <v>711</v>
      </c>
    </row>
    <row r="72" spans="1:26" x14ac:dyDescent="0.25">
      <c r="S72" s="115" t="s">
        <v>45</v>
      </c>
      <c r="T72" s="115"/>
      <c r="U72" s="112"/>
      <c r="V72" s="112">
        <v>672</v>
      </c>
      <c r="W72" s="112">
        <v>682</v>
      </c>
      <c r="X72" s="112">
        <v>679</v>
      </c>
      <c r="Y72" s="112">
        <v>717</v>
      </c>
      <c r="Z72" s="112">
        <v>737</v>
      </c>
    </row>
    <row r="73" spans="1:26" x14ac:dyDescent="0.25">
      <c r="S73" s="115" t="s">
        <v>46</v>
      </c>
      <c r="T73" s="115"/>
      <c r="U73" s="112"/>
      <c r="V73" s="112">
        <v>605</v>
      </c>
      <c r="W73" s="112">
        <v>659</v>
      </c>
      <c r="X73" s="112">
        <v>618</v>
      </c>
      <c r="Y73" s="112">
        <v>650</v>
      </c>
      <c r="Z73" s="112">
        <v>709</v>
      </c>
    </row>
    <row r="74" spans="1:26" x14ac:dyDescent="0.25">
      <c r="S74" s="115" t="s">
        <v>47</v>
      </c>
      <c r="T74" s="115"/>
      <c r="U74" s="112"/>
      <c r="V74" s="112">
        <v>402</v>
      </c>
      <c r="W74" s="112">
        <v>439</v>
      </c>
      <c r="X74" s="112">
        <v>451</v>
      </c>
      <c r="Y74" s="112">
        <v>463</v>
      </c>
      <c r="Z74" s="112">
        <v>530</v>
      </c>
    </row>
    <row r="75" spans="1:26" x14ac:dyDescent="0.25">
      <c r="S75" s="115" t="s">
        <v>48</v>
      </c>
      <c r="T75" s="115"/>
      <c r="U75" s="112"/>
      <c r="V75" s="112">
        <v>176</v>
      </c>
      <c r="W75" s="112">
        <v>181</v>
      </c>
      <c r="X75" s="112">
        <v>164</v>
      </c>
      <c r="Y75" s="112">
        <v>194</v>
      </c>
      <c r="Z75" s="112">
        <v>212</v>
      </c>
    </row>
    <row r="76" spans="1:26" x14ac:dyDescent="0.25">
      <c r="S76" s="115" t="s">
        <v>49</v>
      </c>
      <c r="T76" s="115"/>
      <c r="U76" s="112"/>
      <c r="V76" s="112">
        <v>54</v>
      </c>
      <c r="W76" s="112">
        <v>61</v>
      </c>
      <c r="X76" s="112">
        <v>60</v>
      </c>
      <c r="Y76" s="112">
        <v>45</v>
      </c>
      <c r="Z76" s="112">
        <v>53</v>
      </c>
    </row>
    <row r="77" spans="1:26" x14ac:dyDescent="0.25">
      <c r="S77" s="115" t="s">
        <v>50</v>
      </c>
      <c r="T77" s="115"/>
      <c r="U77" s="112"/>
      <c r="V77" s="112">
        <v>22</v>
      </c>
      <c r="W77" s="112">
        <v>27</v>
      </c>
      <c r="X77" s="112">
        <v>28</v>
      </c>
      <c r="Y77" s="112">
        <v>21</v>
      </c>
      <c r="Z77" s="112">
        <v>18</v>
      </c>
    </row>
    <row r="78" spans="1:26" x14ac:dyDescent="0.25">
      <c r="S78" s="115" t="s">
        <v>51</v>
      </c>
      <c r="T78" s="115"/>
      <c r="U78" s="112"/>
      <c r="V78" s="112">
        <v>17</v>
      </c>
      <c r="W78" s="112">
        <v>16</v>
      </c>
      <c r="X78" s="112">
        <v>15</v>
      </c>
      <c r="Y78" s="112">
        <v>11</v>
      </c>
      <c r="Z78" s="112">
        <v>6</v>
      </c>
    </row>
    <row r="79" spans="1:26" x14ac:dyDescent="0.25">
      <c r="S79" s="115" t="s">
        <v>52</v>
      </c>
      <c r="T79" s="115"/>
      <c r="U79" s="112"/>
      <c r="V79" s="112">
        <v>18</v>
      </c>
      <c r="W79" s="112">
        <v>12</v>
      </c>
      <c r="X79" s="112">
        <v>10</v>
      </c>
      <c r="Y79" s="112">
        <v>9</v>
      </c>
      <c r="Z79" s="112">
        <v>13</v>
      </c>
    </row>
    <row r="80" spans="1:26" x14ac:dyDescent="0.25">
      <c r="S80" s="118" t="s">
        <v>53</v>
      </c>
      <c r="T80" s="118"/>
      <c r="U80" s="112"/>
      <c r="V80" s="112">
        <v>6433</v>
      </c>
      <c r="W80" s="112">
        <v>6621</v>
      </c>
      <c r="X80" s="112">
        <v>6533</v>
      </c>
      <c r="Y80" s="112">
        <v>7250</v>
      </c>
      <c r="Z80" s="112">
        <v>8024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Burnie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450</v>
      </c>
      <c r="W83" s="112">
        <v>454</v>
      </c>
      <c r="X83" s="112">
        <v>431</v>
      </c>
      <c r="Y83" s="112">
        <v>443</v>
      </c>
      <c r="Z83" s="112">
        <v>440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520</v>
      </c>
      <c r="W84" s="112">
        <v>555</v>
      </c>
      <c r="X84" s="112">
        <v>540</v>
      </c>
      <c r="Y84" s="112">
        <v>544</v>
      </c>
      <c r="Z84" s="112">
        <v>553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1118</v>
      </c>
      <c r="W85" s="112">
        <v>1125</v>
      </c>
      <c r="X85" s="112">
        <v>1138</v>
      </c>
      <c r="Y85" s="112">
        <v>1150</v>
      </c>
      <c r="Z85" s="112">
        <v>1185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16,177</v>
      </c>
      <c r="D86" s="94">
        <f t="shared" ref="D86:D91" si="4">AD4</f>
        <v>9.5408992416034621E-2</v>
      </c>
      <c r="E86" s="95">
        <f t="shared" ref="E86:E91" si="5">AD4</f>
        <v>9.5408992416034621E-2</v>
      </c>
      <c r="F86" s="94">
        <f t="shared" ref="F86:F91" si="6">AF4</f>
        <v>0.19581608515671189</v>
      </c>
      <c r="G86" s="95">
        <f t="shared" ref="G86:G91" si="7">AF4</f>
        <v>0.19581608515671189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328</v>
      </c>
      <c r="W86" s="112">
        <v>318</v>
      </c>
      <c r="X86" s="112">
        <v>321</v>
      </c>
      <c r="Y86" s="112">
        <v>353</v>
      </c>
      <c r="Z86" s="112">
        <v>390</v>
      </c>
    </row>
    <row r="87" spans="1:30" ht="15" customHeight="1" x14ac:dyDescent="0.25">
      <c r="A87" s="96" t="s">
        <v>4</v>
      </c>
      <c r="B87" s="49"/>
      <c r="C87" s="97" t="str">
        <f t="shared" si="3"/>
        <v>8,149</v>
      </c>
      <c r="D87" s="94">
        <f t="shared" si="4"/>
        <v>8.6388481535795147E-2</v>
      </c>
      <c r="E87" s="95">
        <f t="shared" si="5"/>
        <v>8.6388481535795147E-2</v>
      </c>
      <c r="F87" s="94">
        <f t="shared" si="6"/>
        <v>0.14871722582464053</v>
      </c>
      <c r="G87" s="95">
        <f t="shared" si="7"/>
        <v>0.14871722582464053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235</v>
      </c>
      <c r="W87" s="112">
        <v>220</v>
      </c>
      <c r="X87" s="112">
        <v>221</v>
      </c>
      <c r="Y87" s="112">
        <v>222</v>
      </c>
      <c r="Z87" s="112">
        <v>227</v>
      </c>
    </row>
    <row r="88" spans="1:30" ht="15" customHeight="1" x14ac:dyDescent="0.25">
      <c r="A88" s="96" t="s">
        <v>5</v>
      </c>
      <c r="B88" s="49"/>
      <c r="C88" s="97" t="str">
        <f t="shared" si="3"/>
        <v>8,025</v>
      </c>
      <c r="D88" s="94">
        <f t="shared" si="4"/>
        <v>0.10689655172413803</v>
      </c>
      <c r="E88" s="95">
        <f t="shared" si="5"/>
        <v>0.10689655172413803</v>
      </c>
      <c r="F88" s="94">
        <f t="shared" si="6"/>
        <v>0.24650512581547068</v>
      </c>
      <c r="G88" s="95">
        <f t="shared" si="7"/>
        <v>0.24650512581547068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294</v>
      </c>
      <c r="W88" s="112">
        <v>277</v>
      </c>
      <c r="X88" s="112">
        <v>283</v>
      </c>
      <c r="Y88" s="112">
        <v>305</v>
      </c>
      <c r="Z88" s="112">
        <v>341</v>
      </c>
    </row>
    <row r="89" spans="1:30" ht="15" customHeight="1" x14ac:dyDescent="0.25">
      <c r="A89" s="49" t="s">
        <v>6</v>
      </c>
      <c r="B89" s="49"/>
      <c r="C89" s="97" t="str">
        <f t="shared" si="3"/>
        <v>10,947</v>
      </c>
      <c r="D89" s="94">
        <f t="shared" si="4"/>
        <v>3.7630331753554458E-2</v>
      </c>
      <c r="E89" s="95">
        <f t="shared" si="5"/>
        <v>3.7630331753554458E-2</v>
      </c>
      <c r="F89" s="94">
        <f t="shared" si="6"/>
        <v>0.10923092511905974</v>
      </c>
      <c r="G89" s="95">
        <f t="shared" si="7"/>
        <v>0.10923092511905974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669</v>
      </c>
      <c r="W89" s="112">
        <v>697</v>
      </c>
      <c r="X89" s="112">
        <v>697</v>
      </c>
      <c r="Y89" s="112">
        <v>747</v>
      </c>
      <c r="Z89" s="112">
        <v>752</v>
      </c>
    </row>
    <row r="90" spans="1:30" ht="15" customHeight="1" x14ac:dyDescent="0.25">
      <c r="A90" s="49" t="s">
        <v>96</v>
      </c>
      <c r="B90" s="49"/>
      <c r="C90" s="97" t="str">
        <f t="shared" si="3"/>
        <v>$44,385</v>
      </c>
      <c r="D90" s="94">
        <f t="shared" si="4"/>
        <v>1.5792882480833104E-2</v>
      </c>
      <c r="E90" s="95">
        <f t="shared" si="5"/>
        <v>1.5792882480833104E-2</v>
      </c>
      <c r="F90" s="94">
        <f t="shared" si="6"/>
        <v>0.10339258191219614</v>
      </c>
      <c r="G90" s="95">
        <f t="shared" si="7"/>
        <v>0.10339258191219614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831</v>
      </c>
      <c r="W90" s="112">
        <v>842</v>
      </c>
      <c r="X90" s="112">
        <v>860</v>
      </c>
      <c r="Y90" s="112">
        <v>907</v>
      </c>
      <c r="Z90" s="112">
        <v>916</v>
      </c>
    </row>
    <row r="91" spans="1:30" ht="15" customHeight="1" x14ac:dyDescent="0.25">
      <c r="A91" s="49" t="s">
        <v>7</v>
      </c>
      <c r="B91" s="49"/>
      <c r="C91" s="97" t="str">
        <f t="shared" si="3"/>
        <v>$649.4 mil</v>
      </c>
      <c r="D91" s="94">
        <f t="shared" si="4"/>
        <v>7.2240057258707413E-2</v>
      </c>
      <c r="E91" s="95">
        <f t="shared" si="5"/>
        <v>7.2240057258707413E-2</v>
      </c>
      <c r="F91" s="94">
        <f t="shared" si="6"/>
        <v>0.27975101565772409</v>
      </c>
      <c r="G91" s="95">
        <f t="shared" si="7"/>
        <v>0.27975101565772409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5135</v>
      </c>
      <c r="W91" s="112">
        <v>5136</v>
      </c>
      <c r="X91" s="112">
        <v>5196</v>
      </c>
      <c r="Y91" s="112">
        <v>5396</v>
      </c>
      <c r="Z91" s="112">
        <v>5564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282</v>
      </c>
      <c r="W93" s="112">
        <v>283</v>
      </c>
      <c r="X93" s="112">
        <v>311</v>
      </c>
      <c r="Y93" s="112">
        <v>299</v>
      </c>
      <c r="Z93" s="112">
        <v>315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747</v>
      </c>
      <c r="W94" s="112">
        <v>771</v>
      </c>
      <c r="X94" s="112">
        <v>778</v>
      </c>
      <c r="Y94" s="112">
        <v>851</v>
      </c>
      <c r="Z94" s="112">
        <v>905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206</v>
      </c>
      <c r="W95" s="112">
        <v>183</v>
      </c>
      <c r="X95" s="112">
        <v>190</v>
      </c>
      <c r="Y95" s="112">
        <v>206</v>
      </c>
      <c r="Z95" s="112">
        <v>204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825</v>
      </c>
      <c r="W96" s="112">
        <v>899</v>
      </c>
      <c r="X96" s="112">
        <v>936</v>
      </c>
      <c r="Y96" s="112">
        <v>1007</v>
      </c>
      <c r="Z96" s="112">
        <v>1100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818</v>
      </c>
      <c r="W97" s="112">
        <v>824</v>
      </c>
      <c r="X97" s="112">
        <v>801</v>
      </c>
      <c r="Y97" s="112">
        <v>811</v>
      </c>
      <c r="Z97" s="112">
        <v>834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681</v>
      </c>
      <c r="W98" s="112">
        <v>686</v>
      </c>
      <c r="X98" s="112">
        <v>692</v>
      </c>
      <c r="Y98" s="112">
        <v>702</v>
      </c>
      <c r="Z98" s="112">
        <v>708</v>
      </c>
    </row>
    <row r="99" spans="1:32" ht="15" customHeight="1" x14ac:dyDescent="0.25">
      <c r="S99" s="115" t="s">
        <v>143</v>
      </c>
      <c r="T99" s="115"/>
      <c r="U99" s="112"/>
      <c r="V99" s="112">
        <v>48</v>
      </c>
      <c r="W99" s="112">
        <v>59</v>
      </c>
      <c r="X99" s="112">
        <v>54</v>
      </c>
      <c r="Y99" s="112">
        <v>65</v>
      </c>
      <c r="Z99" s="112">
        <v>66</v>
      </c>
    </row>
    <row r="100" spans="1:32" ht="15" customHeight="1" x14ac:dyDescent="0.25">
      <c r="S100" s="115" t="s">
        <v>58</v>
      </c>
      <c r="T100" s="115"/>
      <c r="U100" s="112"/>
      <c r="V100" s="112">
        <v>488</v>
      </c>
      <c r="W100" s="112">
        <v>501</v>
      </c>
      <c r="X100" s="112">
        <v>483</v>
      </c>
      <c r="Y100" s="112">
        <v>517</v>
      </c>
      <c r="Z100" s="112">
        <v>552</v>
      </c>
    </row>
    <row r="101" spans="1:32" x14ac:dyDescent="0.25">
      <c r="A101" s="18"/>
      <c r="S101" s="118" t="s">
        <v>53</v>
      </c>
      <c r="T101" s="118"/>
      <c r="U101" s="112"/>
      <c r="V101" s="112">
        <v>4739</v>
      </c>
      <c r="W101" s="112">
        <v>4837</v>
      </c>
      <c r="X101" s="112">
        <v>4882</v>
      </c>
      <c r="Y101" s="112">
        <v>5141</v>
      </c>
      <c r="Z101" s="112">
        <v>5372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10199</v>
      </c>
      <c r="W104" s="112">
        <v>10325</v>
      </c>
      <c r="X104" s="112">
        <v>11186</v>
      </c>
      <c r="Y104" s="112">
        <v>11530</v>
      </c>
      <c r="Z104" s="112">
        <v>12700</v>
      </c>
      <c r="AB104" s="109" t="str">
        <f>TEXT(Z104,"###,###")</f>
        <v>12,700</v>
      </c>
      <c r="AD104" s="130">
        <f>Z104/($Z$4)*100</f>
        <v>78.506521604747476</v>
      </c>
      <c r="AF104" s="109"/>
    </row>
    <row r="105" spans="1:32" x14ac:dyDescent="0.25">
      <c r="S105" s="115" t="s">
        <v>17</v>
      </c>
      <c r="T105" s="115"/>
      <c r="U105" s="112"/>
      <c r="V105" s="112">
        <v>2309</v>
      </c>
      <c r="W105" s="112">
        <v>2428</v>
      </c>
      <c r="X105" s="112">
        <v>2294</v>
      </c>
      <c r="Y105" s="112">
        <v>2480</v>
      </c>
      <c r="Z105" s="112">
        <v>2656</v>
      </c>
      <c r="AB105" s="109" t="str">
        <f>TEXT(Z105,"###,###")</f>
        <v>2,656</v>
      </c>
      <c r="AD105" s="130">
        <f>Z105/($Z$4)*100</f>
        <v>16.418371762378687</v>
      </c>
      <c r="AF105" s="109"/>
    </row>
    <row r="106" spans="1:32" x14ac:dyDescent="0.25">
      <c r="S106" s="118" t="s">
        <v>53</v>
      </c>
      <c r="T106" s="118"/>
      <c r="U106" s="120"/>
      <c r="V106" s="120">
        <v>12508</v>
      </c>
      <c r="W106" s="120">
        <v>12753</v>
      </c>
      <c r="X106" s="120">
        <v>13480</v>
      </c>
      <c r="Y106" s="120">
        <v>14010</v>
      </c>
      <c r="Z106" s="120">
        <v>15356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1648</v>
      </c>
      <c r="W108" s="112">
        <v>1514</v>
      </c>
      <c r="X108" s="112">
        <v>1465</v>
      </c>
      <c r="Y108" s="112">
        <v>1668</v>
      </c>
      <c r="Z108" s="112">
        <v>1657</v>
      </c>
      <c r="AB108" s="109" t="str">
        <f>TEXT(Z108,"###,###")</f>
        <v>1,657</v>
      </c>
      <c r="AD108" s="130">
        <f>Z108/($Z$4)*100</f>
        <v>10.24293750386351</v>
      </c>
      <c r="AF108" s="109"/>
    </row>
    <row r="109" spans="1:32" x14ac:dyDescent="0.25">
      <c r="S109" s="115" t="s">
        <v>20</v>
      </c>
      <c r="T109" s="115"/>
      <c r="U109" s="112"/>
      <c r="V109" s="112">
        <v>2379</v>
      </c>
      <c r="W109" s="112">
        <v>2319</v>
      </c>
      <c r="X109" s="112">
        <v>2263</v>
      </c>
      <c r="Y109" s="112">
        <v>2665</v>
      </c>
      <c r="Z109" s="112">
        <v>2833</v>
      </c>
      <c r="AB109" s="109" t="str">
        <f>TEXT(Z109,"###,###")</f>
        <v>2,833</v>
      </c>
      <c r="AD109" s="130">
        <f>Z109/($Z$4)*100</f>
        <v>17.512517772145639</v>
      </c>
      <c r="AF109" s="109"/>
    </row>
    <row r="110" spans="1:32" x14ac:dyDescent="0.25">
      <c r="S110" s="115" t="s">
        <v>21</v>
      </c>
      <c r="T110" s="115"/>
      <c r="U110" s="112"/>
      <c r="V110" s="112">
        <v>2797</v>
      </c>
      <c r="W110" s="112">
        <v>3090</v>
      </c>
      <c r="X110" s="112">
        <v>2996</v>
      </c>
      <c r="Y110" s="112">
        <v>3168</v>
      </c>
      <c r="Z110" s="112">
        <v>3575</v>
      </c>
      <c r="AB110" s="109" t="str">
        <f>TEXT(Z110,"###,###")</f>
        <v>3,575</v>
      </c>
      <c r="AD110" s="130">
        <f>Z110/($Z$4)*100</f>
        <v>22.099276750942696</v>
      </c>
      <c r="AF110" s="109"/>
    </row>
    <row r="111" spans="1:32" x14ac:dyDescent="0.25">
      <c r="S111" s="115" t="s">
        <v>22</v>
      </c>
      <c r="T111" s="115"/>
      <c r="U111" s="112"/>
      <c r="V111" s="112">
        <v>5745</v>
      </c>
      <c r="W111" s="112">
        <v>5789</v>
      </c>
      <c r="X111" s="112">
        <v>6090</v>
      </c>
      <c r="Y111" s="112">
        <v>6509</v>
      </c>
      <c r="Z111" s="112">
        <v>7278</v>
      </c>
      <c r="AB111" s="109" t="str">
        <f>TEXT(Z111,"###,###")</f>
        <v>7,278</v>
      </c>
      <c r="AD111" s="130">
        <f>Z111/($Z$4)*100</f>
        <v>44.989800333807253</v>
      </c>
      <c r="AF111" s="109"/>
    </row>
    <row r="112" spans="1:32" x14ac:dyDescent="0.25">
      <c r="S112" s="118" t="s">
        <v>53</v>
      </c>
      <c r="T112" s="118"/>
      <c r="U112" s="112"/>
      <c r="V112" s="112">
        <v>13525</v>
      </c>
      <c r="W112" s="112">
        <v>13537</v>
      </c>
      <c r="X112" s="112">
        <v>13587</v>
      </c>
      <c r="Y112" s="112">
        <v>14768</v>
      </c>
      <c r="Z112" s="112">
        <v>16181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41.17</v>
      </c>
      <c r="W118" s="131">
        <v>41.2</v>
      </c>
      <c r="X118" s="131">
        <v>41.15</v>
      </c>
      <c r="Y118" s="131">
        <v>40.74</v>
      </c>
      <c r="Z118" s="131">
        <v>40.74</v>
      </c>
      <c r="AB118" s="109" t="str">
        <f>TEXT(Z118,"##.0")</f>
        <v>40.7</v>
      </c>
    </row>
    <row r="120" spans="19:32" x14ac:dyDescent="0.25">
      <c r="S120" s="101" t="s">
        <v>98</v>
      </c>
      <c r="T120" s="112"/>
      <c r="U120" s="112"/>
      <c r="V120" s="112">
        <v>8811</v>
      </c>
      <c r="W120" s="112">
        <v>8952</v>
      </c>
      <c r="X120" s="112">
        <v>9031</v>
      </c>
      <c r="Y120" s="112">
        <v>9423</v>
      </c>
      <c r="Z120" s="112">
        <v>9766</v>
      </c>
      <c r="AB120" s="109" t="str">
        <f>TEXT(Z120,"###,###")</f>
        <v>9,766</v>
      </c>
    </row>
    <row r="121" spans="19:32" x14ac:dyDescent="0.25">
      <c r="S121" s="101" t="s">
        <v>99</v>
      </c>
      <c r="T121" s="112"/>
      <c r="U121" s="112"/>
      <c r="V121" s="112">
        <v>484</v>
      </c>
      <c r="W121" s="112">
        <v>496</v>
      </c>
      <c r="X121" s="112">
        <v>515</v>
      </c>
      <c r="Y121" s="112">
        <v>527</v>
      </c>
      <c r="Z121" s="112">
        <v>536</v>
      </c>
      <c r="AB121" s="109" t="str">
        <f>TEXT(Z121,"###,###")</f>
        <v>536</v>
      </c>
    </row>
    <row r="122" spans="19:32" x14ac:dyDescent="0.25">
      <c r="S122" s="101" t="s">
        <v>100</v>
      </c>
      <c r="T122" s="112"/>
      <c r="U122" s="112"/>
      <c r="V122" s="112">
        <v>576</v>
      </c>
      <c r="W122" s="112">
        <v>523</v>
      </c>
      <c r="X122" s="112">
        <v>531</v>
      </c>
      <c r="Y122" s="112">
        <v>594</v>
      </c>
      <c r="Z122" s="112">
        <v>645</v>
      </c>
      <c r="AB122" s="109" t="str">
        <f>TEXT(Z122,"###,###")</f>
        <v>645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9387</v>
      </c>
      <c r="W124" s="112">
        <v>9475</v>
      </c>
      <c r="X124" s="112">
        <v>9562</v>
      </c>
      <c r="Y124" s="112">
        <v>10017</v>
      </c>
      <c r="Z124" s="112">
        <v>10411</v>
      </c>
      <c r="AB124" s="109" t="str">
        <f>TEXT(Z124,"###,###")</f>
        <v>10,411</v>
      </c>
      <c r="AD124" s="127">
        <f>Z124/$Z$7*100</f>
        <v>95.103681373892385</v>
      </c>
    </row>
    <row r="125" spans="19:32" x14ac:dyDescent="0.25">
      <c r="S125" s="101" t="s">
        <v>102</v>
      </c>
      <c r="T125" s="112"/>
      <c r="U125" s="112"/>
      <c r="V125" s="112">
        <v>1060</v>
      </c>
      <c r="W125" s="112">
        <v>1019</v>
      </c>
      <c r="X125" s="112">
        <v>1046</v>
      </c>
      <c r="Y125" s="112">
        <v>1121</v>
      </c>
      <c r="Z125" s="112">
        <v>1181</v>
      </c>
      <c r="AB125" s="109" t="str">
        <f>TEXT(Z125,"###,###")</f>
        <v>1,181</v>
      </c>
      <c r="AD125" s="127">
        <f>Z125/$Z$7*100</f>
        <v>10.788343838494564</v>
      </c>
    </row>
    <row r="127" spans="19:32" x14ac:dyDescent="0.25">
      <c r="S127" s="101" t="s">
        <v>103</v>
      </c>
      <c r="T127" s="112"/>
      <c r="U127" s="112"/>
      <c r="V127" s="112">
        <v>5134</v>
      </c>
      <c r="W127" s="112">
        <v>5140</v>
      </c>
      <c r="X127" s="112">
        <v>5196</v>
      </c>
      <c r="Y127" s="112">
        <v>5390</v>
      </c>
      <c r="Z127" s="112">
        <v>5567</v>
      </c>
      <c r="AB127" s="109" t="str">
        <f>TEXT(Z127,"###,###")</f>
        <v>5,567</v>
      </c>
      <c r="AD127" s="127">
        <f>Z127/$Z$7*100</f>
        <v>50.854115282725864</v>
      </c>
    </row>
    <row r="128" spans="19:32" x14ac:dyDescent="0.25">
      <c r="S128" s="101" t="s">
        <v>104</v>
      </c>
      <c r="T128" s="112"/>
      <c r="U128" s="112"/>
      <c r="V128" s="112">
        <v>4735</v>
      </c>
      <c r="W128" s="112">
        <v>4831</v>
      </c>
      <c r="X128" s="112">
        <v>4883</v>
      </c>
      <c r="Y128" s="112">
        <v>5143</v>
      </c>
      <c r="Z128" s="112">
        <v>5373</v>
      </c>
      <c r="AB128" s="109" t="str">
        <f>TEXT(Z128,"###,###")</f>
        <v>5,373</v>
      </c>
      <c r="AD128" s="127">
        <f>Z128/$Z$7*100</f>
        <v>49.08194025760482</v>
      </c>
    </row>
    <row r="130" spans="19:20" x14ac:dyDescent="0.25">
      <c r="S130" s="101" t="s">
        <v>180</v>
      </c>
      <c r="T130" s="127">
        <v>89.211656161505431</v>
      </c>
    </row>
    <row r="131" spans="19:20" x14ac:dyDescent="0.25">
      <c r="S131" s="101" t="s">
        <v>181</v>
      </c>
      <c r="T131" s="127">
        <v>4.8963186261076093</v>
      </c>
    </row>
    <row r="132" spans="19:20" x14ac:dyDescent="0.25">
      <c r="S132" s="101" t="s">
        <v>182</v>
      </c>
      <c r="T132" s="127">
        <v>5.8920252123869554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50E5894-37F5-4AD1-BBA4-09477D22832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8F499CFC-5D95-4C28-A93E-62023AC8B4C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4B6AD858-CDB1-4A13-83DD-64532193A54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5F609028-68FA-4210-95C9-30362B7231F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638B-751F-4570-BB69-6DBEB54AB10E}">
  <sheetPr codeName="Sheet68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105</v>
      </c>
      <c r="T1" s="99"/>
      <c r="U1" s="99"/>
      <c r="V1" s="99"/>
      <c r="W1" s="99"/>
      <c r="X1" s="99"/>
      <c r="Y1" s="100" t="s">
        <v>151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105</v>
      </c>
      <c r="Y3" s="105" t="s">
        <v>151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12.4 Central Coast,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15826</v>
      </c>
      <c r="W4" s="108">
        <v>16242</v>
      </c>
      <c r="X4" s="108">
        <v>16388</v>
      </c>
      <c r="Y4" s="108">
        <v>17343</v>
      </c>
      <c r="Z4" s="108">
        <v>18296</v>
      </c>
      <c r="AB4" s="109" t="str">
        <f>TEXT(Z4,"###,###")</f>
        <v>18,296</v>
      </c>
      <c r="AD4" s="110">
        <f>Z4/Y4-1</f>
        <v>5.495012396932486E-2</v>
      </c>
      <c r="AF4" s="110">
        <f>Z4/V4-1</f>
        <v>0.15607228611146207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8230</v>
      </c>
      <c r="W5" s="108">
        <v>8228</v>
      </c>
      <c r="X5" s="108">
        <v>8337</v>
      </c>
      <c r="Y5" s="108">
        <v>8761</v>
      </c>
      <c r="Z5" s="108">
        <v>9151</v>
      </c>
      <c r="AB5" s="109" t="str">
        <f>TEXT(Z5,"###,###")</f>
        <v>9,151</v>
      </c>
      <c r="AD5" s="110">
        <f t="shared" ref="AD5:AD9" si="0">Z5/Y5-1</f>
        <v>4.4515466270973691E-2</v>
      </c>
      <c r="AF5" s="110">
        <f t="shared" ref="AF5:AF9" si="1">Z5/V5-1</f>
        <v>0.11190765492102073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7595</v>
      </c>
      <c r="W6" s="108">
        <v>8017</v>
      </c>
      <c r="X6" s="108">
        <v>8048</v>
      </c>
      <c r="Y6" s="108">
        <v>8567</v>
      </c>
      <c r="Z6" s="108">
        <v>9125</v>
      </c>
      <c r="AB6" s="109" t="str">
        <f>TEXT(Z6,"###,###")</f>
        <v>9,125</v>
      </c>
      <c r="AD6" s="110">
        <f t="shared" si="0"/>
        <v>6.5133652387066698E-2</v>
      </c>
      <c r="AF6" s="110">
        <f t="shared" si="1"/>
        <v>0.20144832126398948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11389</v>
      </c>
      <c r="W7" s="108">
        <v>11555</v>
      </c>
      <c r="X7" s="108">
        <v>11812</v>
      </c>
      <c r="Y7" s="108">
        <v>12166</v>
      </c>
      <c r="Z7" s="108">
        <v>12473</v>
      </c>
      <c r="AB7" s="109" t="str">
        <f>TEXT(Z7,"###,###")</f>
        <v>12,473</v>
      </c>
      <c r="AD7" s="110">
        <f t="shared" si="0"/>
        <v>2.5234259411474502E-2</v>
      </c>
      <c r="AF7" s="110">
        <f t="shared" si="1"/>
        <v>9.5179559223812493E-2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18,296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12,473</v>
      </c>
      <c r="P8" s="65"/>
      <c r="S8" s="107" t="s">
        <v>83</v>
      </c>
      <c r="T8" s="108"/>
      <c r="U8" s="108"/>
      <c r="V8" s="108">
        <v>40110.94</v>
      </c>
      <c r="W8" s="108">
        <v>40402.5</v>
      </c>
      <c r="X8" s="108">
        <v>41853.33</v>
      </c>
      <c r="Y8" s="108">
        <v>42477.99</v>
      </c>
      <c r="Z8" s="108">
        <v>43586.5</v>
      </c>
      <c r="AB8" s="109" t="str">
        <f>TEXT(Z8,"$###,###")</f>
        <v>$43,587</v>
      </c>
      <c r="AD8" s="110">
        <f t="shared" si="0"/>
        <v>2.6096102946490785E-2</v>
      </c>
      <c r="AF8" s="110">
        <f t="shared" si="1"/>
        <v>8.6648679886335289E-2</v>
      </c>
    </row>
    <row r="9" spans="1:32" x14ac:dyDescent="0.25">
      <c r="A9" s="30" t="s">
        <v>14</v>
      </c>
      <c r="B9" s="69"/>
      <c r="C9" s="70"/>
      <c r="D9" s="71">
        <f>AD104</f>
        <v>74.841495408832543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51.166519682514235</v>
      </c>
      <c r="P9" s="72" t="s">
        <v>84</v>
      </c>
      <c r="S9" s="107" t="s">
        <v>7</v>
      </c>
      <c r="T9" s="108"/>
      <c r="U9" s="108"/>
      <c r="V9" s="108">
        <v>578503341</v>
      </c>
      <c r="W9" s="108">
        <v>598223568</v>
      </c>
      <c r="X9" s="108">
        <v>630034926</v>
      </c>
      <c r="Y9" s="108">
        <v>671989176</v>
      </c>
      <c r="Z9" s="108">
        <v>712431196</v>
      </c>
      <c r="AB9" s="109" t="str">
        <f>TEXT(Z9/1000000,"$#,###.0")&amp;" mil"</f>
        <v>$712.4 mil</v>
      </c>
      <c r="AD9" s="110">
        <f t="shared" si="0"/>
        <v>6.0182546749830479E-2</v>
      </c>
      <c r="AF9" s="110">
        <f t="shared" si="1"/>
        <v>0.23150748752546968</v>
      </c>
    </row>
    <row r="10" spans="1:32" x14ac:dyDescent="0.25">
      <c r="A10" s="30" t="s">
        <v>17</v>
      </c>
      <c r="B10" s="69"/>
      <c r="C10" s="70"/>
      <c r="D10" s="71">
        <f>AD105</f>
        <v>17.845430695233929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48.689168604185042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84.470456185360376</v>
      </c>
      <c r="P11" s="72" t="s">
        <v>84</v>
      </c>
      <c r="S11" s="107" t="s">
        <v>29</v>
      </c>
      <c r="T11" s="112"/>
      <c r="U11" s="112"/>
      <c r="V11" s="112">
        <v>13897</v>
      </c>
      <c r="W11" s="112">
        <v>14372</v>
      </c>
      <c r="X11" s="112">
        <v>14456</v>
      </c>
      <c r="Y11" s="112">
        <v>15377</v>
      </c>
      <c r="Z11" s="112">
        <v>16365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7.9531788663513199</v>
      </c>
      <c r="P12" s="72" t="s">
        <v>84</v>
      </c>
      <c r="S12" s="107" t="s">
        <v>30</v>
      </c>
      <c r="T12" s="112"/>
      <c r="U12" s="112"/>
      <c r="V12" s="112">
        <v>1924</v>
      </c>
      <c r="W12" s="112">
        <v>1863</v>
      </c>
      <c r="X12" s="112">
        <v>1935</v>
      </c>
      <c r="Y12" s="112">
        <v>1966</v>
      </c>
      <c r="Z12" s="112">
        <v>1936</v>
      </c>
    </row>
    <row r="13" spans="1:32" ht="15" customHeight="1" x14ac:dyDescent="0.25">
      <c r="A13" s="30" t="s">
        <v>19</v>
      </c>
      <c r="B13" s="70"/>
      <c r="C13" s="70"/>
      <c r="D13" s="71">
        <f>AD108</f>
        <v>11.964363795365108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7.5362783612603224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17.654132050721469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43.1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21.507433318758199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18.768046198267566</v>
      </c>
      <c r="P15" s="72" t="s">
        <v>84</v>
      </c>
      <c r="S15" s="115" t="s">
        <v>60</v>
      </c>
      <c r="T15" s="115"/>
      <c r="U15" s="116"/>
      <c r="V15" s="116">
        <v>1224</v>
      </c>
      <c r="W15" s="116">
        <v>1187</v>
      </c>
      <c r="X15" s="116">
        <v>1314</v>
      </c>
      <c r="Y15" s="112">
        <v>1299</v>
      </c>
      <c r="Z15" s="112">
        <v>1287</v>
      </c>
      <c r="AB15" s="117">
        <f t="shared" ref="AB15:AB34" si="2">IF(Z15="np",0,Z15/$Z$34)</f>
        <v>7.0343244425010928E-2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41.517271534761697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81.231953801732431</v>
      </c>
      <c r="P16" s="37" t="s">
        <v>84</v>
      </c>
      <c r="S16" s="115" t="s">
        <v>61</v>
      </c>
      <c r="T16" s="115"/>
      <c r="U16" s="116"/>
      <c r="V16" s="116">
        <v>279</v>
      </c>
      <c r="W16" s="116">
        <v>284</v>
      </c>
      <c r="X16" s="116">
        <v>295</v>
      </c>
      <c r="Y16" s="112">
        <v>314</v>
      </c>
      <c r="Z16" s="112">
        <v>335</v>
      </c>
      <c r="AB16" s="117">
        <f t="shared" si="2"/>
        <v>1.8310013117621336E-2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1331</v>
      </c>
      <c r="W17" s="116">
        <v>1337</v>
      </c>
      <c r="X17" s="116">
        <v>1413</v>
      </c>
      <c r="Y17" s="112">
        <v>1459</v>
      </c>
      <c r="Z17" s="112">
        <v>1437</v>
      </c>
      <c r="AB17" s="117">
        <f t="shared" si="2"/>
        <v>7.8541757761259295E-2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132</v>
      </c>
      <c r="W18" s="116">
        <v>118</v>
      </c>
      <c r="X18" s="116">
        <v>117</v>
      </c>
      <c r="Y18" s="112">
        <v>138</v>
      </c>
      <c r="Z18" s="112">
        <v>133</v>
      </c>
      <c r="AB18" s="117">
        <f t="shared" si="2"/>
        <v>7.269348491473546E-3</v>
      </c>
    </row>
    <row r="19" spans="1:28" x14ac:dyDescent="0.25">
      <c r="A19" s="61" t="str">
        <f>$S$1&amp;" ("&amp;$V$2&amp;" to "&amp;$Z$2&amp;")"</f>
        <v>Central Coast (2017-18 to 2021-22)</v>
      </c>
      <c r="B19" s="61"/>
      <c r="C19" s="61"/>
      <c r="D19" s="61"/>
      <c r="E19" s="61"/>
      <c r="F19" s="61"/>
      <c r="G19" s="61" t="str">
        <f>$S$1&amp;" ("&amp;$V$2&amp;" to "&amp;$Z$2&amp;")"</f>
        <v>Central Coast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1109</v>
      </c>
      <c r="W19" s="116">
        <v>1157</v>
      </c>
      <c r="X19" s="116">
        <v>1234</v>
      </c>
      <c r="Y19" s="112">
        <v>1303</v>
      </c>
      <c r="Z19" s="112">
        <v>1329</v>
      </c>
      <c r="AB19" s="117">
        <f t="shared" si="2"/>
        <v>7.2638828159160479E-2</v>
      </c>
    </row>
    <row r="20" spans="1:28" x14ac:dyDescent="0.25">
      <c r="S20" s="115" t="s">
        <v>65</v>
      </c>
      <c r="T20" s="115"/>
      <c r="U20" s="116"/>
      <c r="V20" s="116">
        <v>447</v>
      </c>
      <c r="W20" s="116">
        <v>498</v>
      </c>
      <c r="X20" s="116">
        <v>476</v>
      </c>
      <c r="Y20" s="112">
        <v>435</v>
      </c>
      <c r="Z20" s="112">
        <v>389</v>
      </c>
      <c r="AB20" s="117">
        <f t="shared" si="2"/>
        <v>2.1261477918670748E-2</v>
      </c>
    </row>
    <row r="21" spans="1:28" x14ac:dyDescent="0.25">
      <c r="S21" s="115" t="s">
        <v>66</v>
      </c>
      <c r="T21" s="115"/>
      <c r="U21" s="116"/>
      <c r="V21" s="116">
        <v>1333</v>
      </c>
      <c r="W21" s="116">
        <v>1326</v>
      </c>
      <c r="X21" s="116">
        <v>1347</v>
      </c>
      <c r="Y21" s="112">
        <v>1513</v>
      </c>
      <c r="Z21" s="112">
        <v>1632</v>
      </c>
      <c r="AB21" s="117">
        <f t="shared" si="2"/>
        <v>8.919982509838216E-2</v>
      </c>
    </row>
    <row r="22" spans="1:28" x14ac:dyDescent="0.25">
      <c r="S22" s="115" t="s">
        <v>67</v>
      </c>
      <c r="T22" s="115"/>
      <c r="U22" s="116"/>
      <c r="V22" s="116">
        <v>945</v>
      </c>
      <c r="W22" s="116">
        <v>1012</v>
      </c>
      <c r="X22" s="116">
        <v>968</v>
      </c>
      <c r="Y22" s="112">
        <v>1194</v>
      </c>
      <c r="Z22" s="112">
        <v>1246</v>
      </c>
      <c r="AB22" s="117">
        <f t="shared" si="2"/>
        <v>6.8102317446436383E-2</v>
      </c>
    </row>
    <row r="23" spans="1:28" x14ac:dyDescent="0.25">
      <c r="S23" s="115" t="s">
        <v>68</v>
      </c>
      <c r="T23" s="115"/>
      <c r="U23" s="116"/>
      <c r="V23" s="116">
        <v>754</v>
      </c>
      <c r="W23" s="116">
        <v>708</v>
      </c>
      <c r="X23" s="116">
        <v>731</v>
      </c>
      <c r="Y23" s="112">
        <v>751</v>
      </c>
      <c r="Z23" s="112">
        <v>840</v>
      </c>
      <c r="AB23" s="117">
        <f t="shared" si="2"/>
        <v>4.5911674682990816E-2</v>
      </c>
    </row>
    <row r="24" spans="1:28" x14ac:dyDescent="0.25">
      <c r="S24" s="115" t="s">
        <v>69</v>
      </c>
      <c r="T24" s="115"/>
      <c r="U24" s="116"/>
      <c r="V24" s="116">
        <v>68</v>
      </c>
      <c r="W24" s="116">
        <v>62</v>
      </c>
      <c r="X24" s="116">
        <v>59</v>
      </c>
      <c r="Y24" s="112">
        <v>56</v>
      </c>
      <c r="Z24" s="112">
        <v>66</v>
      </c>
      <c r="AB24" s="117">
        <f t="shared" si="2"/>
        <v>3.6073458679492785E-3</v>
      </c>
    </row>
    <row r="25" spans="1:28" x14ac:dyDescent="0.25">
      <c r="S25" s="115" t="s">
        <v>70</v>
      </c>
      <c r="T25" s="115"/>
      <c r="U25" s="116"/>
      <c r="V25" s="116">
        <v>352</v>
      </c>
      <c r="W25" s="116">
        <v>345</v>
      </c>
      <c r="X25" s="116">
        <v>401</v>
      </c>
      <c r="Y25" s="112">
        <v>456</v>
      </c>
      <c r="Z25" s="112">
        <v>411</v>
      </c>
      <c r="AB25" s="117">
        <f t="shared" si="2"/>
        <v>2.2463926541320508E-2</v>
      </c>
    </row>
    <row r="26" spans="1:28" x14ac:dyDescent="0.25">
      <c r="S26" s="115" t="s">
        <v>71</v>
      </c>
      <c r="T26" s="115"/>
      <c r="U26" s="116"/>
      <c r="V26" s="116">
        <v>340</v>
      </c>
      <c r="W26" s="116">
        <v>184</v>
      </c>
      <c r="X26" s="116">
        <v>181</v>
      </c>
      <c r="Y26" s="112">
        <v>187</v>
      </c>
      <c r="Z26" s="112">
        <v>242</v>
      </c>
      <c r="AB26" s="117">
        <f t="shared" si="2"/>
        <v>1.3226934849147354E-2</v>
      </c>
    </row>
    <row r="27" spans="1:28" x14ac:dyDescent="0.25">
      <c r="S27" s="115" t="s">
        <v>72</v>
      </c>
      <c r="T27" s="115"/>
      <c r="U27" s="116"/>
      <c r="V27" s="116">
        <v>590</v>
      </c>
      <c r="W27" s="116">
        <v>577</v>
      </c>
      <c r="X27" s="116">
        <v>587</v>
      </c>
      <c r="Y27" s="112">
        <v>648</v>
      </c>
      <c r="Z27" s="112">
        <v>727</v>
      </c>
      <c r="AB27" s="117">
        <f t="shared" si="2"/>
        <v>3.9735461303017056E-2</v>
      </c>
    </row>
    <row r="28" spans="1:28" x14ac:dyDescent="0.25">
      <c r="S28" s="115" t="s">
        <v>73</v>
      </c>
      <c r="T28" s="115"/>
      <c r="U28" s="116"/>
      <c r="V28" s="116">
        <v>1032</v>
      </c>
      <c r="W28" s="116">
        <v>1316</v>
      </c>
      <c r="X28" s="116">
        <v>1271</v>
      </c>
      <c r="Y28" s="112">
        <v>1377</v>
      </c>
      <c r="Z28" s="112">
        <v>1445</v>
      </c>
      <c r="AB28" s="117">
        <f t="shared" si="2"/>
        <v>7.8979011805859201E-2</v>
      </c>
    </row>
    <row r="29" spans="1:28" x14ac:dyDescent="0.25">
      <c r="S29" s="115" t="s">
        <v>74</v>
      </c>
      <c r="T29" s="115"/>
      <c r="U29" s="116"/>
      <c r="V29" s="116">
        <v>790</v>
      </c>
      <c r="W29" s="116">
        <v>1000</v>
      </c>
      <c r="X29" s="116">
        <v>703</v>
      </c>
      <c r="Y29" s="112">
        <v>789</v>
      </c>
      <c r="Z29" s="112">
        <v>971</v>
      </c>
      <c r="AB29" s="117">
        <f t="shared" si="2"/>
        <v>5.3071709663314384E-2</v>
      </c>
    </row>
    <row r="30" spans="1:28" x14ac:dyDescent="0.25">
      <c r="S30" s="115" t="s">
        <v>75</v>
      </c>
      <c r="T30" s="115"/>
      <c r="U30" s="116"/>
      <c r="V30" s="116">
        <v>1253</v>
      </c>
      <c r="W30" s="116">
        <v>1300</v>
      </c>
      <c r="X30" s="116">
        <v>1323</v>
      </c>
      <c r="Y30" s="112">
        <v>1321</v>
      </c>
      <c r="Z30" s="112">
        <v>1422</v>
      </c>
      <c r="AB30" s="117">
        <f t="shared" si="2"/>
        <v>7.7721906427634449E-2</v>
      </c>
    </row>
    <row r="31" spans="1:28" x14ac:dyDescent="0.25">
      <c r="S31" s="115" t="s">
        <v>76</v>
      </c>
      <c r="T31" s="115"/>
      <c r="U31" s="116"/>
      <c r="V31" s="116">
        <v>2025</v>
      </c>
      <c r="W31" s="116">
        <v>2119</v>
      </c>
      <c r="X31" s="116">
        <v>2270</v>
      </c>
      <c r="Y31" s="112">
        <v>2474</v>
      </c>
      <c r="Z31" s="112">
        <v>2690</v>
      </c>
      <c r="AB31" s="117">
        <f t="shared" si="2"/>
        <v>0.14702667249672061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168</v>
      </c>
      <c r="W32" s="116">
        <v>174</v>
      </c>
      <c r="X32" s="116">
        <v>196</v>
      </c>
      <c r="Y32" s="112">
        <v>214</v>
      </c>
      <c r="Z32" s="112">
        <v>220</v>
      </c>
      <c r="AB32" s="117">
        <f t="shared" si="2"/>
        <v>1.2024486226497596E-2</v>
      </c>
    </row>
    <row r="33" spans="19:32" x14ac:dyDescent="0.25">
      <c r="S33" s="115" t="s">
        <v>78</v>
      </c>
      <c r="T33" s="115"/>
      <c r="U33" s="116"/>
      <c r="V33" s="116">
        <v>550</v>
      </c>
      <c r="W33" s="116">
        <v>576</v>
      </c>
      <c r="X33" s="116">
        <v>600</v>
      </c>
      <c r="Y33" s="112">
        <v>644</v>
      </c>
      <c r="Z33" s="112">
        <v>718</v>
      </c>
      <c r="AB33" s="117">
        <f t="shared" si="2"/>
        <v>3.9243550502842152E-2</v>
      </c>
    </row>
    <row r="34" spans="19:32" x14ac:dyDescent="0.25">
      <c r="S34" s="118" t="s">
        <v>53</v>
      </c>
      <c r="T34" s="118"/>
      <c r="U34" s="119"/>
      <c r="V34" s="119">
        <v>15824</v>
      </c>
      <c r="W34" s="119">
        <v>16240</v>
      </c>
      <c r="X34" s="119">
        <v>16391</v>
      </c>
      <c r="Y34" s="120">
        <v>17343</v>
      </c>
      <c r="Z34" s="120">
        <v>18296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9619</v>
      </c>
      <c r="W37" s="112">
        <v>9557</v>
      </c>
      <c r="X37" s="112">
        <v>9820</v>
      </c>
      <c r="Y37" s="112">
        <v>10089</v>
      </c>
      <c r="Z37" s="112">
        <v>10128</v>
      </c>
      <c r="AB37" s="132">
        <f>Z37/Z40*100</f>
        <v>81.231953801732431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1768</v>
      </c>
      <c r="W38" s="112">
        <v>1997</v>
      </c>
      <c r="X38" s="112">
        <v>1995</v>
      </c>
      <c r="Y38" s="112">
        <v>2078</v>
      </c>
      <c r="Z38" s="112">
        <v>2340</v>
      </c>
      <c r="AB38" s="132">
        <f>Z38/Z40*100</f>
        <v>18.768046198267566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11387</v>
      </c>
      <c r="W40" s="112">
        <v>11554</v>
      </c>
      <c r="X40" s="112">
        <v>11815</v>
      </c>
      <c r="Y40" s="112">
        <v>12167</v>
      </c>
      <c r="Z40" s="112">
        <v>12468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11</v>
      </c>
      <c r="W44" s="112">
        <v>8</v>
      </c>
      <c r="X44" s="112">
        <v>12</v>
      </c>
      <c r="Y44" s="112">
        <v>10</v>
      </c>
      <c r="Z44" s="112">
        <v>20</v>
      </c>
    </row>
    <row r="45" spans="19:32" x14ac:dyDescent="0.25">
      <c r="S45" s="115" t="s">
        <v>37</v>
      </c>
      <c r="T45" s="115"/>
      <c r="U45" s="112"/>
      <c r="V45" s="112">
        <v>191</v>
      </c>
      <c r="W45" s="112">
        <v>188</v>
      </c>
      <c r="X45" s="112">
        <v>211</v>
      </c>
      <c r="Y45" s="112">
        <v>268</v>
      </c>
      <c r="Z45" s="112">
        <v>326</v>
      </c>
    </row>
    <row r="46" spans="19:32" x14ac:dyDescent="0.25">
      <c r="S46" s="115" t="s">
        <v>38</v>
      </c>
      <c r="T46" s="115"/>
      <c r="U46" s="112"/>
      <c r="V46" s="112">
        <v>502</v>
      </c>
      <c r="W46" s="112">
        <v>484</v>
      </c>
      <c r="X46" s="112">
        <v>425</v>
      </c>
      <c r="Y46" s="112">
        <v>539</v>
      </c>
      <c r="Z46" s="112">
        <v>516</v>
      </c>
    </row>
    <row r="47" spans="19:32" x14ac:dyDescent="0.25">
      <c r="S47" s="115" t="s">
        <v>39</v>
      </c>
      <c r="T47" s="115"/>
      <c r="U47" s="112"/>
      <c r="V47" s="112">
        <v>713</v>
      </c>
      <c r="W47" s="112">
        <v>665</v>
      </c>
      <c r="X47" s="112">
        <v>675</v>
      </c>
      <c r="Y47" s="112">
        <v>652</v>
      </c>
      <c r="Z47" s="112">
        <v>744</v>
      </c>
    </row>
    <row r="48" spans="19:32" x14ac:dyDescent="0.25">
      <c r="S48" s="115" t="s">
        <v>40</v>
      </c>
      <c r="T48" s="115"/>
      <c r="U48" s="112"/>
      <c r="V48" s="112">
        <v>842</v>
      </c>
      <c r="W48" s="112">
        <v>945</v>
      </c>
      <c r="X48" s="112">
        <v>988</v>
      </c>
      <c r="Y48" s="112">
        <v>1017</v>
      </c>
      <c r="Z48" s="112">
        <v>1050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732</v>
      </c>
      <c r="W49" s="112">
        <v>739</v>
      </c>
      <c r="X49" s="112">
        <v>790</v>
      </c>
      <c r="Y49" s="112">
        <v>824</v>
      </c>
      <c r="Z49" s="112">
        <v>868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Central Coast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686</v>
      </c>
      <c r="W50" s="112">
        <v>672</v>
      </c>
      <c r="X50" s="112">
        <v>700</v>
      </c>
      <c r="Y50" s="112">
        <v>778</v>
      </c>
      <c r="Z50" s="112">
        <v>872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675</v>
      </c>
      <c r="W51" s="112">
        <v>682</v>
      </c>
      <c r="X51" s="112">
        <v>663</v>
      </c>
      <c r="Y51" s="112">
        <v>713</v>
      </c>
      <c r="Z51" s="112">
        <v>752</v>
      </c>
    </row>
    <row r="52" spans="1:26" ht="15" customHeight="1" x14ac:dyDescent="0.25">
      <c r="S52" s="115" t="s">
        <v>44</v>
      </c>
      <c r="T52" s="115"/>
      <c r="U52" s="112"/>
      <c r="V52" s="112">
        <v>809</v>
      </c>
      <c r="W52" s="112">
        <v>783</v>
      </c>
      <c r="X52" s="112">
        <v>750</v>
      </c>
      <c r="Y52" s="112">
        <v>752</v>
      </c>
      <c r="Z52" s="112">
        <v>719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844</v>
      </c>
      <c r="W53" s="112">
        <v>808</v>
      </c>
      <c r="X53" s="112">
        <v>783</v>
      </c>
      <c r="Y53" s="112">
        <v>817</v>
      </c>
      <c r="Z53" s="112">
        <v>826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927</v>
      </c>
      <c r="W54" s="112">
        <v>899</v>
      </c>
      <c r="X54" s="112">
        <v>910</v>
      </c>
      <c r="Y54" s="112">
        <v>903</v>
      </c>
      <c r="Z54" s="112">
        <v>911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675</v>
      </c>
      <c r="W55" s="112">
        <v>711</v>
      </c>
      <c r="X55" s="112">
        <v>743</v>
      </c>
      <c r="Y55" s="112">
        <v>778</v>
      </c>
      <c r="Z55" s="112">
        <v>822</v>
      </c>
    </row>
    <row r="56" spans="1:26" ht="15" customHeight="1" x14ac:dyDescent="0.25">
      <c r="S56" s="115" t="s">
        <v>48</v>
      </c>
      <c r="T56" s="115"/>
      <c r="U56" s="112"/>
      <c r="V56" s="112">
        <v>362</v>
      </c>
      <c r="W56" s="112">
        <v>386</v>
      </c>
      <c r="X56" s="112">
        <v>406</v>
      </c>
      <c r="Y56" s="112">
        <v>422</v>
      </c>
      <c r="Z56" s="112">
        <v>416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148</v>
      </c>
      <c r="W57" s="112">
        <v>151</v>
      </c>
      <c r="X57" s="112">
        <v>168</v>
      </c>
      <c r="Y57" s="112">
        <v>180</v>
      </c>
      <c r="Z57" s="112">
        <v>180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50</v>
      </c>
      <c r="W58" s="112">
        <v>52</v>
      </c>
      <c r="X58" s="112">
        <v>68</v>
      </c>
      <c r="Y58" s="112">
        <v>57</v>
      </c>
      <c r="Z58" s="112">
        <v>72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27</v>
      </c>
      <c r="W59" s="112">
        <v>31</v>
      </c>
      <c r="X59" s="112">
        <v>27</v>
      </c>
      <c r="Y59" s="112">
        <v>31</v>
      </c>
      <c r="Z59" s="112">
        <v>32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20</v>
      </c>
      <c r="W60" s="112">
        <v>14</v>
      </c>
      <c r="X60" s="112">
        <v>14</v>
      </c>
      <c r="Y60" s="112">
        <v>20</v>
      </c>
      <c r="Z60" s="112">
        <v>15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8230</v>
      </c>
      <c r="W61" s="112">
        <v>8229</v>
      </c>
      <c r="X61" s="112">
        <v>8336</v>
      </c>
      <c r="Y61" s="112">
        <v>8761</v>
      </c>
      <c r="Z61" s="112">
        <v>9157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8</v>
      </c>
      <c r="W63" s="112">
        <v>16</v>
      </c>
      <c r="X63" s="112">
        <v>8</v>
      </c>
      <c r="Y63" s="112">
        <v>35</v>
      </c>
      <c r="Z63" s="112">
        <v>21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178</v>
      </c>
      <c r="W64" s="112">
        <v>231</v>
      </c>
      <c r="X64" s="112">
        <v>257</v>
      </c>
      <c r="Y64" s="112">
        <v>321</v>
      </c>
      <c r="Z64" s="112">
        <v>338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Central Coast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538</v>
      </c>
      <c r="W65" s="112">
        <v>514</v>
      </c>
      <c r="X65" s="112">
        <v>487</v>
      </c>
      <c r="Y65" s="112">
        <v>591</v>
      </c>
      <c r="Z65" s="112">
        <v>619</v>
      </c>
    </row>
    <row r="66" spans="1:26" x14ac:dyDescent="0.25">
      <c r="S66" s="115" t="s">
        <v>39</v>
      </c>
      <c r="T66" s="115"/>
      <c r="U66" s="112"/>
      <c r="V66" s="112">
        <v>624</v>
      </c>
      <c r="W66" s="112">
        <v>672</v>
      </c>
      <c r="X66" s="112">
        <v>704</v>
      </c>
      <c r="Y66" s="112">
        <v>755</v>
      </c>
      <c r="Z66" s="112">
        <v>782</v>
      </c>
    </row>
    <row r="67" spans="1:26" x14ac:dyDescent="0.25">
      <c r="S67" s="115" t="s">
        <v>40</v>
      </c>
      <c r="T67" s="115"/>
      <c r="U67" s="112"/>
      <c r="V67" s="112">
        <v>707</v>
      </c>
      <c r="W67" s="112">
        <v>788</v>
      </c>
      <c r="X67" s="112">
        <v>802</v>
      </c>
      <c r="Y67" s="112">
        <v>786</v>
      </c>
      <c r="Z67" s="112">
        <v>887</v>
      </c>
    </row>
    <row r="68" spans="1:26" x14ac:dyDescent="0.25">
      <c r="S68" s="115" t="s">
        <v>41</v>
      </c>
      <c r="T68" s="115"/>
      <c r="U68" s="112"/>
      <c r="V68" s="112">
        <v>651</v>
      </c>
      <c r="W68" s="112">
        <v>692</v>
      </c>
      <c r="X68" s="112">
        <v>711</v>
      </c>
      <c r="Y68" s="112">
        <v>824</v>
      </c>
      <c r="Z68" s="112">
        <v>921</v>
      </c>
    </row>
    <row r="69" spans="1:26" x14ac:dyDescent="0.25">
      <c r="S69" s="115" t="s">
        <v>42</v>
      </c>
      <c r="T69" s="115"/>
      <c r="U69" s="112"/>
      <c r="V69" s="112">
        <v>601</v>
      </c>
      <c r="W69" s="112">
        <v>611</v>
      </c>
      <c r="X69" s="112">
        <v>642</v>
      </c>
      <c r="Y69" s="112">
        <v>705</v>
      </c>
      <c r="Z69" s="112">
        <v>726</v>
      </c>
    </row>
    <row r="70" spans="1:26" x14ac:dyDescent="0.25">
      <c r="S70" s="115" t="s">
        <v>43</v>
      </c>
      <c r="T70" s="115"/>
      <c r="U70" s="112"/>
      <c r="V70" s="112">
        <v>732</v>
      </c>
      <c r="W70" s="112">
        <v>753</v>
      </c>
      <c r="X70" s="112">
        <v>716</v>
      </c>
      <c r="Y70" s="112">
        <v>683</v>
      </c>
      <c r="Z70" s="112">
        <v>735</v>
      </c>
    </row>
    <row r="71" spans="1:26" x14ac:dyDescent="0.25">
      <c r="S71" s="115" t="s">
        <v>44</v>
      </c>
      <c r="T71" s="115"/>
      <c r="U71" s="112"/>
      <c r="V71" s="112">
        <v>885</v>
      </c>
      <c r="W71" s="112">
        <v>867</v>
      </c>
      <c r="X71" s="112">
        <v>824</v>
      </c>
      <c r="Y71" s="112">
        <v>808</v>
      </c>
      <c r="Z71" s="112">
        <v>844</v>
      </c>
    </row>
    <row r="72" spans="1:26" x14ac:dyDescent="0.25">
      <c r="S72" s="115" t="s">
        <v>45</v>
      </c>
      <c r="T72" s="115"/>
      <c r="U72" s="112"/>
      <c r="V72" s="112">
        <v>914</v>
      </c>
      <c r="W72" s="112">
        <v>955</v>
      </c>
      <c r="X72" s="112">
        <v>944</v>
      </c>
      <c r="Y72" s="112">
        <v>957</v>
      </c>
      <c r="Z72" s="112">
        <v>1018</v>
      </c>
    </row>
    <row r="73" spans="1:26" x14ac:dyDescent="0.25">
      <c r="S73" s="115" t="s">
        <v>46</v>
      </c>
      <c r="T73" s="115"/>
      <c r="U73" s="112"/>
      <c r="V73" s="112">
        <v>838</v>
      </c>
      <c r="W73" s="112">
        <v>904</v>
      </c>
      <c r="X73" s="112">
        <v>873</v>
      </c>
      <c r="Y73" s="112">
        <v>966</v>
      </c>
      <c r="Z73" s="112">
        <v>962</v>
      </c>
    </row>
    <row r="74" spans="1:26" x14ac:dyDescent="0.25">
      <c r="S74" s="115" t="s">
        <v>47</v>
      </c>
      <c r="T74" s="115"/>
      <c r="U74" s="112"/>
      <c r="V74" s="112">
        <v>524</v>
      </c>
      <c r="W74" s="112">
        <v>595</v>
      </c>
      <c r="X74" s="112">
        <v>635</v>
      </c>
      <c r="Y74" s="112">
        <v>681</v>
      </c>
      <c r="Z74" s="112">
        <v>782</v>
      </c>
    </row>
    <row r="75" spans="1:26" x14ac:dyDescent="0.25">
      <c r="S75" s="115" t="s">
        <v>48</v>
      </c>
      <c r="T75" s="115"/>
      <c r="U75" s="112"/>
      <c r="V75" s="112">
        <v>213</v>
      </c>
      <c r="W75" s="112">
        <v>238</v>
      </c>
      <c r="X75" s="112">
        <v>274</v>
      </c>
      <c r="Y75" s="112">
        <v>271</v>
      </c>
      <c r="Z75" s="112">
        <v>311</v>
      </c>
    </row>
    <row r="76" spans="1:26" x14ac:dyDescent="0.25">
      <c r="S76" s="115" t="s">
        <v>49</v>
      </c>
      <c r="T76" s="115"/>
      <c r="U76" s="112"/>
      <c r="V76" s="112">
        <v>98</v>
      </c>
      <c r="W76" s="112">
        <v>94</v>
      </c>
      <c r="X76" s="112">
        <v>111</v>
      </c>
      <c r="Y76" s="112">
        <v>112</v>
      </c>
      <c r="Z76" s="112">
        <v>105</v>
      </c>
    </row>
    <row r="77" spans="1:26" x14ac:dyDescent="0.25">
      <c r="S77" s="115" t="s">
        <v>50</v>
      </c>
      <c r="T77" s="115"/>
      <c r="U77" s="112"/>
      <c r="V77" s="112">
        <v>45</v>
      </c>
      <c r="W77" s="112">
        <v>44</v>
      </c>
      <c r="X77" s="112">
        <v>40</v>
      </c>
      <c r="Y77" s="112">
        <v>45</v>
      </c>
      <c r="Z77" s="112">
        <v>48</v>
      </c>
    </row>
    <row r="78" spans="1:26" x14ac:dyDescent="0.25">
      <c r="S78" s="115" t="s">
        <v>51</v>
      </c>
      <c r="T78" s="115"/>
      <c r="U78" s="112"/>
      <c r="V78" s="112">
        <v>23</v>
      </c>
      <c r="W78" s="112">
        <v>16</v>
      </c>
      <c r="X78" s="112">
        <v>18</v>
      </c>
      <c r="Y78" s="112">
        <v>21</v>
      </c>
      <c r="Z78" s="112">
        <v>22</v>
      </c>
    </row>
    <row r="79" spans="1:26" x14ac:dyDescent="0.25">
      <c r="S79" s="115" t="s">
        <v>52</v>
      </c>
      <c r="T79" s="115"/>
      <c r="U79" s="112"/>
      <c r="V79" s="112">
        <v>16</v>
      </c>
      <c r="W79" s="112">
        <v>17</v>
      </c>
      <c r="X79" s="112">
        <v>10</v>
      </c>
      <c r="Y79" s="112">
        <v>6</v>
      </c>
      <c r="Z79" s="112">
        <v>8</v>
      </c>
    </row>
    <row r="80" spans="1:26" x14ac:dyDescent="0.25">
      <c r="S80" s="118" t="s">
        <v>53</v>
      </c>
      <c r="T80" s="118"/>
      <c r="U80" s="112"/>
      <c r="V80" s="112">
        <v>7593</v>
      </c>
      <c r="W80" s="112">
        <v>8011</v>
      </c>
      <c r="X80" s="112">
        <v>8051</v>
      </c>
      <c r="Y80" s="112">
        <v>8567</v>
      </c>
      <c r="Z80" s="112">
        <v>9124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Central Coast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516</v>
      </c>
      <c r="W83" s="112">
        <v>528</v>
      </c>
      <c r="X83" s="112">
        <v>559</v>
      </c>
      <c r="Y83" s="112">
        <v>577</v>
      </c>
      <c r="Z83" s="112">
        <v>607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596</v>
      </c>
      <c r="W84" s="112">
        <v>598</v>
      </c>
      <c r="X84" s="112">
        <v>599</v>
      </c>
      <c r="Y84" s="112">
        <v>588</v>
      </c>
      <c r="Z84" s="112">
        <v>615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1338</v>
      </c>
      <c r="W85" s="112">
        <v>1341</v>
      </c>
      <c r="X85" s="112">
        <v>1346</v>
      </c>
      <c r="Y85" s="112">
        <v>1402</v>
      </c>
      <c r="Z85" s="112">
        <v>1439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18,296</v>
      </c>
      <c r="D86" s="94">
        <f t="shared" ref="D86:D91" si="4">AD4</f>
        <v>5.495012396932486E-2</v>
      </c>
      <c r="E86" s="95">
        <f t="shared" ref="E86:E91" si="5">AD4</f>
        <v>5.495012396932486E-2</v>
      </c>
      <c r="F86" s="94">
        <f t="shared" ref="F86:F91" si="6">AF4</f>
        <v>0.15607228611146207</v>
      </c>
      <c r="G86" s="95">
        <f t="shared" ref="G86:G91" si="7">AF4</f>
        <v>0.15607228611146207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274</v>
      </c>
      <c r="W86" s="112">
        <v>288</v>
      </c>
      <c r="X86" s="112">
        <v>304</v>
      </c>
      <c r="Y86" s="112">
        <v>328</v>
      </c>
      <c r="Z86" s="112">
        <v>374</v>
      </c>
    </row>
    <row r="87" spans="1:30" ht="15" customHeight="1" x14ac:dyDescent="0.25">
      <c r="A87" s="96" t="s">
        <v>4</v>
      </c>
      <c r="B87" s="49"/>
      <c r="C87" s="97" t="str">
        <f t="shared" si="3"/>
        <v>9,151</v>
      </c>
      <c r="D87" s="94">
        <f t="shared" si="4"/>
        <v>4.4515466270973691E-2</v>
      </c>
      <c r="E87" s="95">
        <f t="shared" si="5"/>
        <v>4.4515466270973691E-2</v>
      </c>
      <c r="F87" s="94">
        <f t="shared" si="6"/>
        <v>0.11190765492102073</v>
      </c>
      <c r="G87" s="95">
        <f t="shared" si="7"/>
        <v>0.11190765492102073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201</v>
      </c>
      <c r="W87" s="112">
        <v>200</v>
      </c>
      <c r="X87" s="112">
        <v>194</v>
      </c>
      <c r="Y87" s="112">
        <v>193</v>
      </c>
      <c r="Z87" s="112">
        <v>201</v>
      </c>
    </row>
    <row r="88" spans="1:30" ht="15" customHeight="1" x14ac:dyDescent="0.25">
      <c r="A88" s="96" t="s">
        <v>5</v>
      </c>
      <c r="B88" s="49"/>
      <c r="C88" s="97" t="str">
        <f t="shared" si="3"/>
        <v>9,125</v>
      </c>
      <c r="D88" s="94">
        <f t="shared" si="4"/>
        <v>6.5133652387066698E-2</v>
      </c>
      <c r="E88" s="95">
        <f t="shared" si="5"/>
        <v>6.5133652387066698E-2</v>
      </c>
      <c r="F88" s="94">
        <f t="shared" si="6"/>
        <v>0.20144832126398948</v>
      </c>
      <c r="G88" s="95">
        <f t="shared" si="7"/>
        <v>0.20144832126398948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244</v>
      </c>
      <c r="W88" s="112">
        <v>250</v>
      </c>
      <c r="X88" s="112">
        <v>257</v>
      </c>
      <c r="Y88" s="112">
        <v>272</v>
      </c>
      <c r="Z88" s="112">
        <v>279</v>
      </c>
    </row>
    <row r="89" spans="1:30" ht="15" customHeight="1" x14ac:dyDescent="0.25">
      <c r="A89" s="49" t="s">
        <v>6</v>
      </c>
      <c r="B89" s="49"/>
      <c r="C89" s="97" t="str">
        <f t="shared" si="3"/>
        <v>12,473</v>
      </c>
      <c r="D89" s="94">
        <f t="shared" si="4"/>
        <v>2.5234259411474502E-2</v>
      </c>
      <c r="E89" s="95">
        <f t="shared" si="5"/>
        <v>2.5234259411474502E-2</v>
      </c>
      <c r="F89" s="94">
        <f t="shared" si="6"/>
        <v>9.5179559223812493E-2</v>
      </c>
      <c r="G89" s="95">
        <f t="shared" si="7"/>
        <v>9.5179559223812493E-2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730</v>
      </c>
      <c r="W89" s="112">
        <v>740</v>
      </c>
      <c r="X89" s="112">
        <v>763</v>
      </c>
      <c r="Y89" s="112">
        <v>771</v>
      </c>
      <c r="Z89" s="112">
        <v>769</v>
      </c>
    </row>
    <row r="90" spans="1:30" ht="15" customHeight="1" x14ac:dyDescent="0.25">
      <c r="A90" s="49" t="s">
        <v>96</v>
      </c>
      <c r="B90" s="49"/>
      <c r="C90" s="97" t="str">
        <f t="shared" si="3"/>
        <v>$43,587</v>
      </c>
      <c r="D90" s="94">
        <f t="shared" si="4"/>
        <v>2.6096102946490785E-2</v>
      </c>
      <c r="E90" s="95">
        <f t="shared" si="5"/>
        <v>2.6096102946490785E-2</v>
      </c>
      <c r="F90" s="94">
        <f t="shared" si="6"/>
        <v>8.6648679886335289E-2</v>
      </c>
      <c r="G90" s="95">
        <f t="shared" si="7"/>
        <v>8.6648679886335289E-2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906</v>
      </c>
      <c r="W90" s="112">
        <v>935</v>
      </c>
      <c r="X90" s="112">
        <v>965</v>
      </c>
      <c r="Y90" s="112">
        <v>968</v>
      </c>
      <c r="Z90" s="112">
        <v>972</v>
      </c>
    </row>
    <row r="91" spans="1:30" ht="15" customHeight="1" x14ac:dyDescent="0.25">
      <c r="A91" s="49" t="s">
        <v>7</v>
      </c>
      <c r="B91" s="49"/>
      <c r="C91" s="97" t="str">
        <f t="shared" si="3"/>
        <v>$712.4 mil</v>
      </c>
      <c r="D91" s="94">
        <f t="shared" si="4"/>
        <v>6.0182546749830479E-2</v>
      </c>
      <c r="E91" s="95">
        <f t="shared" si="5"/>
        <v>6.0182546749830479E-2</v>
      </c>
      <c r="F91" s="94">
        <f t="shared" si="6"/>
        <v>0.23150748752546968</v>
      </c>
      <c r="G91" s="95">
        <f t="shared" si="7"/>
        <v>0.23150748752546968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5925</v>
      </c>
      <c r="W91" s="112">
        <v>5934</v>
      </c>
      <c r="X91" s="112">
        <v>6085</v>
      </c>
      <c r="Y91" s="112">
        <v>6223</v>
      </c>
      <c r="Z91" s="112">
        <v>6385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343</v>
      </c>
      <c r="W93" s="112">
        <v>342</v>
      </c>
      <c r="X93" s="112">
        <v>336</v>
      </c>
      <c r="Y93" s="112">
        <v>366</v>
      </c>
      <c r="Z93" s="112">
        <v>384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1009</v>
      </c>
      <c r="W94" s="112">
        <v>1049</v>
      </c>
      <c r="X94" s="112">
        <v>1069</v>
      </c>
      <c r="Y94" s="112">
        <v>1085</v>
      </c>
      <c r="Z94" s="112">
        <v>1131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218</v>
      </c>
      <c r="W95" s="112">
        <v>213</v>
      </c>
      <c r="X95" s="112">
        <v>215</v>
      </c>
      <c r="Y95" s="112">
        <v>230</v>
      </c>
      <c r="Z95" s="112">
        <v>234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935</v>
      </c>
      <c r="W96" s="112">
        <v>987</v>
      </c>
      <c r="X96" s="112">
        <v>1045</v>
      </c>
      <c r="Y96" s="112">
        <v>1136</v>
      </c>
      <c r="Z96" s="112">
        <v>1141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791</v>
      </c>
      <c r="W97" s="112">
        <v>838</v>
      </c>
      <c r="X97" s="112">
        <v>820</v>
      </c>
      <c r="Y97" s="112">
        <v>833</v>
      </c>
      <c r="Z97" s="112">
        <v>828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656</v>
      </c>
      <c r="W98" s="112">
        <v>643</v>
      </c>
      <c r="X98" s="112">
        <v>676</v>
      </c>
      <c r="Y98" s="112">
        <v>695</v>
      </c>
      <c r="Z98" s="112">
        <v>734</v>
      </c>
    </row>
    <row r="99" spans="1:32" ht="15" customHeight="1" x14ac:dyDescent="0.25">
      <c r="S99" s="115" t="s">
        <v>143</v>
      </c>
      <c r="T99" s="115"/>
      <c r="U99" s="112"/>
      <c r="V99" s="112">
        <v>62</v>
      </c>
      <c r="W99" s="112">
        <v>61</v>
      </c>
      <c r="X99" s="112">
        <v>62</v>
      </c>
      <c r="Y99" s="112">
        <v>68</v>
      </c>
      <c r="Z99" s="112">
        <v>90</v>
      </c>
    </row>
    <row r="100" spans="1:32" ht="15" customHeight="1" x14ac:dyDescent="0.25">
      <c r="S100" s="115" t="s">
        <v>58</v>
      </c>
      <c r="T100" s="115"/>
      <c r="U100" s="112"/>
      <c r="V100" s="112">
        <v>582</v>
      </c>
      <c r="W100" s="112">
        <v>627</v>
      </c>
      <c r="X100" s="112">
        <v>619</v>
      </c>
      <c r="Y100" s="112">
        <v>636</v>
      </c>
      <c r="Z100" s="112">
        <v>633</v>
      </c>
    </row>
    <row r="101" spans="1:32" x14ac:dyDescent="0.25">
      <c r="A101" s="18"/>
      <c r="S101" s="118" t="s">
        <v>53</v>
      </c>
      <c r="T101" s="118"/>
      <c r="U101" s="112"/>
      <c r="V101" s="112">
        <v>5466</v>
      </c>
      <c r="W101" s="112">
        <v>5620</v>
      </c>
      <c r="X101" s="112">
        <v>5724</v>
      </c>
      <c r="Y101" s="112">
        <v>5931</v>
      </c>
      <c r="Z101" s="112">
        <v>6077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11538</v>
      </c>
      <c r="W104" s="112">
        <v>11747</v>
      </c>
      <c r="X104" s="112">
        <v>12503</v>
      </c>
      <c r="Y104" s="112">
        <v>12932</v>
      </c>
      <c r="Z104" s="112">
        <v>13693</v>
      </c>
      <c r="AB104" s="109" t="str">
        <f>TEXT(Z104,"###,###")</f>
        <v>13,693</v>
      </c>
      <c r="AD104" s="130">
        <f>Z104/($Z$4)*100</f>
        <v>74.841495408832543</v>
      </c>
      <c r="AF104" s="109"/>
    </row>
    <row r="105" spans="1:32" x14ac:dyDescent="0.25">
      <c r="S105" s="115" t="s">
        <v>17</v>
      </c>
      <c r="T105" s="115"/>
      <c r="U105" s="112"/>
      <c r="V105" s="112">
        <v>2870</v>
      </c>
      <c r="W105" s="112">
        <v>3108</v>
      </c>
      <c r="X105" s="112">
        <v>2881</v>
      </c>
      <c r="Y105" s="112">
        <v>3041</v>
      </c>
      <c r="Z105" s="112">
        <v>3265</v>
      </c>
      <c r="AB105" s="109" t="str">
        <f>TEXT(Z105,"###,###")</f>
        <v>3,265</v>
      </c>
      <c r="AD105" s="130">
        <f>Z105/($Z$4)*100</f>
        <v>17.845430695233929</v>
      </c>
      <c r="AF105" s="109"/>
    </row>
    <row r="106" spans="1:32" x14ac:dyDescent="0.25">
      <c r="S106" s="118" t="s">
        <v>53</v>
      </c>
      <c r="T106" s="118"/>
      <c r="U106" s="120"/>
      <c r="V106" s="120">
        <v>14408</v>
      </c>
      <c r="W106" s="120">
        <v>14855</v>
      </c>
      <c r="X106" s="120">
        <v>15384</v>
      </c>
      <c r="Y106" s="120">
        <v>15973</v>
      </c>
      <c r="Z106" s="120">
        <v>16958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2190</v>
      </c>
      <c r="W108" s="112">
        <v>2051</v>
      </c>
      <c r="X108" s="112">
        <v>2104</v>
      </c>
      <c r="Y108" s="112">
        <v>2288</v>
      </c>
      <c r="Z108" s="112">
        <v>2189</v>
      </c>
      <c r="AB108" s="109" t="str">
        <f>TEXT(Z108,"###,###")</f>
        <v>2,189</v>
      </c>
      <c r="AD108" s="130">
        <f>Z108/($Z$4)*100</f>
        <v>11.964363795365108</v>
      </c>
      <c r="AF108" s="109"/>
    </row>
    <row r="109" spans="1:32" x14ac:dyDescent="0.25">
      <c r="S109" s="115" t="s">
        <v>20</v>
      </c>
      <c r="T109" s="115"/>
      <c r="U109" s="112"/>
      <c r="V109" s="112">
        <v>2697</v>
      </c>
      <c r="W109" s="112">
        <v>2652</v>
      </c>
      <c r="X109" s="112">
        <v>2645</v>
      </c>
      <c r="Y109" s="112">
        <v>3059</v>
      </c>
      <c r="Z109" s="112">
        <v>3230</v>
      </c>
      <c r="AB109" s="109" t="str">
        <f>TEXT(Z109,"###,###")</f>
        <v>3,230</v>
      </c>
      <c r="AD109" s="130">
        <f>Z109/($Z$4)*100</f>
        <v>17.654132050721469</v>
      </c>
      <c r="AF109" s="109"/>
    </row>
    <row r="110" spans="1:32" x14ac:dyDescent="0.25">
      <c r="S110" s="115" t="s">
        <v>21</v>
      </c>
      <c r="T110" s="115"/>
      <c r="U110" s="112"/>
      <c r="V110" s="112">
        <v>3229</v>
      </c>
      <c r="W110" s="112">
        <v>3583</v>
      </c>
      <c r="X110" s="112">
        <v>3607</v>
      </c>
      <c r="Y110" s="112">
        <v>3642</v>
      </c>
      <c r="Z110" s="112">
        <v>3935</v>
      </c>
      <c r="AB110" s="109" t="str">
        <f>TEXT(Z110,"###,###")</f>
        <v>3,935</v>
      </c>
      <c r="AD110" s="130">
        <f>Z110/($Z$4)*100</f>
        <v>21.507433318758199</v>
      </c>
      <c r="AF110" s="109"/>
    </row>
    <row r="111" spans="1:32" x14ac:dyDescent="0.25">
      <c r="S111" s="115" t="s">
        <v>22</v>
      </c>
      <c r="T111" s="115"/>
      <c r="U111" s="112"/>
      <c r="V111" s="112">
        <v>6162</v>
      </c>
      <c r="W111" s="112">
        <v>6468</v>
      </c>
      <c r="X111" s="112">
        <v>6567</v>
      </c>
      <c r="Y111" s="112">
        <v>6984</v>
      </c>
      <c r="Z111" s="112">
        <v>7596</v>
      </c>
      <c r="AB111" s="109" t="str">
        <f>TEXT(Z111,"###,###")</f>
        <v>7,596</v>
      </c>
      <c r="AD111" s="130">
        <f>Z111/($Z$4)*100</f>
        <v>41.517271534761697</v>
      </c>
      <c r="AF111" s="109"/>
    </row>
    <row r="112" spans="1:32" x14ac:dyDescent="0.25">
      <c r="S112" s="118" t="s">
        <v>53</v>
      </c>
      <c r="T112" s="118"/>
      <c r="U112" s="112"/>
      <c r="V112" s="112">
        <v>15822</v>
      </c>
      <c r="W112" s="112">
        <v>16241</v>
      </c>
      <c r="X112" s="112">
        <v>16388</v>
      </c>
      <c r="Y112" s="112">
        <v>17343</v>
      </c>
      <c r="Z112" s="112">
        <v>18301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43.59</v>
      </c>
      <c r="W118" s="131">
        <v>43.37</v>
      </c>
      <c r="X118" s="131">
        <v>43.51</v>
      </c>
      <c r="Y118" s="131">
        <v>43.24</v>
      </c>
      <c r="Z118" s="131">
        <v>43.07</v>
      </c>
      <c r="AB118" s="109" t="str">
        <f>TEXT(Z118,"##.0")</f>
        <v>43.1</v>
      </c>
    </row>
    <row r="120" spans="19:32" x14ac:dyDescent="0.25">
      <c r="S120" s="101" t="s">
        <v>98</v>
      </c>
      <c r="T120" s="112"/>
      <c r="U120" s="112"/>
      <c r="V120" s="112">
        <v>9463</v>
      </c>
      <c r="W120" s="112">
        <v>9690</v>
      </c>
      <c r="X120" s="112">
        <v>9877</v>
      </c>
      <c r="Y120" s="112">
        <v>10204</v>
      </c>
      <c r="Z120" s="112">
        <v>10536</v>
      </c>
      <c r="AB120" s="109" t="str">
        <f>TEXT(Z120,"###,###")</f>
        <v>10,536</v>
      </c>
    </row>
    <row r="121" spans="19:32" x14ac:dyDescent="0.25">
      <c r="S121" s="101" t="s">
        <v>99</v>
      </c>
      <c r="T121" s="112"/>
      <c r="U121" s="112"/>
      <c r="V121" s="112">
        <v>995</v>
      </c>
      <c r="W121" s="112">
        <v>966</v>
      </c>
      <c r="X121" s="112">
        <v>1025</v>
      </c>
      <c r="Y121" s="112">
        <v>1006</v>
      </c>
      <c r="Z121" s="112">
        <v>992</v>
      </c>
      <c r="AB121" s="109" t="str">
        <f>TEXT(Z121,"###,###")</f>
        <v>992</v>
      </c>
    </row>
    <row r="122" spans="19:32" x14ac:dyDescent="0.25">
      <c r="S122" s="101" t="s">
        <v>100</v>
      </c>
      <c r="T122" s="112"/>
      <c r="U122" s="112"/>
      <c r="V122" s="112">
        <v>935</v>
      </c>
      <c r="W122" s="112">
        <v>902</v>
      </c>
      <c r="X122" s="112">
        <v>906</v>
      </c>
      <c r="Y122" s="112">
        <v>956</v>
      </c>
      <c r="Z122" s="112">
        <v>940</v>
      </c>
      <c r="AB122" s="109" t="str">
        <f>TEXT(Z122,"###,###")</f>
        <v>940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10398</v>
      </c>
      <c r="W124" s="112">
        <v>10592</v>
      </c>
      <c r="X124" s="112">
        <v>10783</v>
      </c>
      <c r="Y124" s="112">
        <v>11160</v>
      </c>
      <c r="Z124" s="112">
        <v>11476</v>
      </c>
      <c r="AB124" s="109" t="str">
        <f>TEXT(Z124,"###,###")</f>
        <v>11,476</v>
      </c>
      <c r="AD124" s="127">
        <f>Z124/$Z$7*100</f>
        <v>92.006734546620706</v>
      </c>
    </row>
    <row r="125" spans="19:32" x14ac:dyDescent="0.25">
      <c r="S125" s="101" t="s">
        <v>102</v>
      </c>
      <c r="T125" s="112"/>
      <c r="U125" s="112"/>
      <c r="V125" s="112">
        <v>1930</v>
      </c>
      <c r="W125" s="112">
        <v>1868</v>
      </c>
      <c r="X125" s="112">
        <v>1931</v>
      </c>
      <c r="Y125" s="112">
        <v>1962</v>
      </c>
      <c r="Z125" s="112">
        <v>1932</v>
      </c>
      <c r="AB125" s="109" t="str">
        <f>TEXT(Z125,"###,###")</f>
        <v>1,932</v>
      </c>
      <c r="AD125" s="127">
        <f>Z125/$Z$7*100</f>
        <v>15.489457227611641</v>
      </c>
    </row>
    <row r="127" spans="19:32" x14ac:dyDescent="0.25">
      <c r="S127" s="101" t="s">
        <v>103</v>
      </c>
      <c r="T127" s="112"/>
      <c r="U127" s="112"/>
      <c r="V127" s="112">
        <v>5923</v>
      </c>
      <c r="W127" s="112">
        <v>5938</v>
      </c>
      <c r="X127" s="112">
        <v>6084</v>
      </c>
      <c r="Y127" s="112">
        <v>6224</v>
      </c>
      <c r="Z127" s="112">
        <v>6382</v>
      </c>
      <c r="AB127" s="109" t="str">
        <f>TEXT(Z127,"###,###")</f>
        <v>6,382</v>
      </c>
      <c r="AD127" s="127">
        <f>Z127/$Z$7*100</f>
        <v>51.166519682514235</v>
      </c>
    </row>
    <row r="128" spans="19:32" x14ac:dyDescent="0.25">
      <c r="S128" s="101" t="s">
        <v>104</v>
      </c>
      <c r="T128" s="112"/>
      <c r="U128" s="112"/>
      <c r="V128" s="112">
        <v>5465</v>
      </c>
      <c r="W128" s="112">
        <v>5621</v>
      </c>
      <c r="X128" s="112">
        <v>5724</v>
      </c>
      <c r="Y128" s="112">
        <v>5929</v>
      </c>
      <c r="Z128" s="112">
        <v>6073</v>
      </c>
      <c r="AB128" s="109" t="str">
        <f>TEXT(Z128,"###,###")</f>
        <v>6,073</v>
      </c>
      <c r="AD128" s="127">
        <f>Z128/$Z$7*100</f>
        <v>48.689168604185042</v>
      </c>
    </row>
    <row r="130" spans="19:20" x14ac:dyDescent="0.25">
      <c r="S130" s="101" t="s">
        <v>180</v>
      </c>
      <c r="T130" s="127">
        <v>84.470456185360376</v>
      </c>
    </row>
    <row r="131" spans="19:20" x14ac:dyDescent="0.25">
      <c r="S131" s="101" t="s">
        <v>181</v>
      </c>
      <c r="T131" s="127">
        <v>7.9531788663513199</v>
      </c>
    </row>
    <row r="132" spans="19:20" x14ac:dyDescent="0.25">
      <c r="S132" s="101" t="s">
        <v>182</v>
      </c>
      <c r="T132" s="127">
        <v>7.5362783612603224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A71E5B7-59C7-4DA2-A5ED-5E11716AD8D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6787EF99-EE61-40E5-85DF-CACD0918369D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6A687B32-8192-400A-89BF-91787CB9D5C1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E77E0BFD-773B-4256-B373-4A9DDC9D9A68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8927-19F5-4575-BC10-4EC073FFC3AC}">
  <sheetPr codeName="Sheet69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107</v>
      </c>
      <c r="T1" s="99"/>
      <c r="U1" s="99"/>
      <c r="V1" s="99"/>
      <c r="W1" s="99"/>
      <c r="X1" s="99"/>
      <c r="Y1" s="100" t="s">
        <v>152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107</v>
      </c>
      <c r="Y3" s="105" t="s">
        <v>152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12.5 Central Highlands,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1851</v>
      </c>
      <c r="W4" s="108">
        <v>1879</v>
      </c>
      <c r="X4" s="108">
        <v>1833</v>
      </c>
      <c r="Y4" s="108">
        <v>1953</v>
      </c>
      <c r="Z4" s="108">
        <v>2065</v>
      </c>
      <c r="AB4" s="109" t="str">
        <f>TEXT(Z4,"###,###")</f>
        <v>2,065</v>
      </c>
      <c r="AD4" s="110">
        <f>Z4/Y4-1</f>
        <v>5.7347670250896154E-2</v>
      </c>
      <c r="AF4" s="110">
        <f>Z4/V4-1</f>
        <v>0.11561318206374938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1059</v>
      </c>
      <c r="W5" s="108">
        <v>1075</v>
      </c>
      <c r="X5" s="108">
        <v>1073</v>
      </c>
      <c r="Y5" s="108">
        <v>1145</v>
      </c>
      <c r="Z5" s="108">
        <v>1138</v>
      </c>
      <c r="AB5" s="109" t="str">
        <f>TEXT(Z5,"###,###")</f>
        <v>1,138</v>
      </c>
      <c r="AD5" s="110">
        <f t="shared" ref="AD5:AD9" si="0">Z5/Y5-1</f>
        <v>-6.1135371179039666E-3</v>
      </c>
      <c r="AF5" s="110">
        <f t="shared" ref="AF5:AF9" si="1">Z5/V5-1</f>
        <v>7.4598677998111373E-2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793</v>
      </c>
      <c r="W6" s="108">
        <v>810</v>
      </c>
      <c r="X6" s="108">
        <v>764</v>
      </c>
      <c r="Y6" s="108">
        <v>806</v>
      </c>
      <c r="Z6" s="108">
        <v>929</v>
      </c>
      <c r="AB6" s="109" t="str">
        <f>TEXT(Z6,"###,###")</f>
        <v>929</v>
      </c>
      <c r="AD6" s="110">
        <f t="shared" si="0"/>
        <v>0.15260545905707201</v>
      </c>
      <c r="AF6" s="110">
        <f t="shared" si="1"/>
        <v>0.17150063051702391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1161</v>
      </c>
      <c r="W7" s="108">
        <v>1190</v>
      </c>
      <c r="X7" s="108">
        <v>1236</v>
      </c>
      <c r="Y7" s="108">
        <v>1254</v>
      </c>
      <c r="Z7" s="108">
        <v>1297</v>
      </c>
      <c r="AB7" s="109" t="str">
        <f>TEXT(Z7,"###,###")</f>
        <v>1,297</v>
      </c>
      <c r="AD7" s="110">
        <f t="shared" si="0"/>
        <v>3.4290271132376482E-2</v>
      </c>
      <c r="AF7" s="110">
        <f t="shared" si="1"/>
        <v>0.11714039621016359</v>
      </c>
    </row>
    <row r="8" spans="1:32" ht="17.25" customHeight="1" x14ac:dyDescent="0.25">
      <c r="A8" s="62" t="s">
        <v>12</v>
      </c>
      <c r="B8" s="63"/>
      <c r="C8" s="29"/>
      <c r="D8" s="64" t="str">
        <f>AB4</f>
        <v>2,065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1,297</v>
      </c>
      <c r="P8" s="65"/>
      <c r="S8" s="107" t="s">
        <v>83</v>
      </c>
      <c r="T8" s="108"/>
      <c r="U8" s="108"/>
      <c r="V8" s="108">
        <v>26731.27</v>
      </c>
      <c r="W8" s="108">
        <v>28323</v>
      </c>
      <c r="X8" s="108">
        <v>30954.19</v>
      </c>
      <c r="Y8" s="108">
        <v>29666</v>
      </c>
      <c r="Z8" s="108">
        <v>29444</v>
      </c>
      <c r="AB8" s="109" t="str">
        <f>TEXT(Z8,"$###,###")</f>
        <v>$29,444</v>
      </c>
      <c r="AD8" s="110">
        <f t="shared" si="0"/>
        <v>-7.4833142317805024E-3</v>
      </c>
      <c r="AF8" s="110">
        <f t="shared" si="1"/>
        <v>0.10148152332455584</v>
      </c>
    </row>
    <row r="9" spans="1:32" x14ac:dyDescent="0.25">
      <c r="A9" s="30" t="s">
        <v>14</v>
      </c>
      <c r="B9" s="69"/>
      <c r="C9" s="70"/>
      <c r="D9" s="71">
        <f>AD104</f>
        <v>68.91041162227603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56.283731688511949</v>
      </c>
      <c r="P9" s="72" t="s">
        <v>84</v>
      </c>
      <c r="S9" s="107" t="s">
        <v>7</v>
      </c>
      <c r="T9" s="108"/>
      <c r="U9" s="108"/>
      <c r="V9" s="108">
        <v>50342707</v>
      </c>
      <c r="W9" s="108">
        <v>57345999</v>
      </c>
      <c r="X9" s="108">
        <v>57091838</v>
      </c>
      <c r="Y9" s="108">
        <v>61137408</v>
      </c>
      <c r="Z9" s="108">
        <v>64461426</v>
      </c>
      <c r="AB9" s="109" t="str">
        <f>TEXT(Z9/1000000,"$#,###.0")&amp;" mil"</f>
        <v>$64.5 mil</v>
      </c>
      <c r="AD9" s="110">
        <f t="shared" si="0"/>
        <v>5.436962587619032E-2</v>
      </c>
      <c r="AF9" s="110">
        <f t="shared" si="1"/>
        <v>0.28045212189324653</v>
      </c>
    </row>
    <row r="10" spans="1:32" x14ac:dyDescent="0.25">
      <c r="A10" s="30" t="s">
        <v>17</v>
      </c>
      <c r="B10" s="69"/>
      <c r="C10" s="70"/>
      <c r="D10" s="71">
        <f>AD105</f>
        <v>12.300242130750604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43.484965304548965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76.79259830377795</v>
      </c>
      <c r="P11" s="72" t="s">
        <v>84</v>
      </c>
      <c r="S11" s="107" t="s">
        <v>29</v>
      </c>
      <c r="T11" s="112"/>
      <c r="U11" s="112"/>
      <c r="V11" s="112">
        <v>1552</v>
      </c>
      <c r="W11" s="112">
        <v>1617</v>
      </c>
      <c r="X11" s="112">
        <v>1520</v>
      </c>
      <c r="Y11" s="112">
        <v>1642</v>
      </c>
      <c r="Z11" s="112">
        <v>1766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12.567463377023902</v>
      </c>
      <c r="P12" s="72" t="s">
        <v>84</v>
      </c>
      <c r="S12" s="107" t="s">
        <v>30</v>
      </c>
      <c r="T12" s="112"/>
      <c r="U12" s="112"/>
      <c r="V12" s="112">
        <v>301</v>
      </c>
      <c r="W12" s="112">
        <v>267</v>
      </c>
      <c r="X12" s="112">
        <v>312</v>
      </c>
      <c r="Y12" s="112">
        <v>311</v>
      </c>
      <c r="Z12" s="112">
        <v>295</v>
      </c>
    </row>
    <row r="13" spans="1:32" ht="15" customHeight="1" x14ac:dyDescent="0.25">
      <c r="A13" s="30" t="s">
        <v>19</v>
      </c>
      <c r="B13" s="70"/>
      <c r="C13" s="70"/>
      <c r="D13" s="71">
        <f>AD108</f>
        <v>14.237288135593221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10.023130300693909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19.322033898305087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44.6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25.326876513317192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19.352351580570549</v>
      </c>
      <c r="P15" s="72" t="s">
        <v>84</v>
      </c>
      <c r="S15" s="115" t="s">
        <v>60</v>
      </c>
      <c r="T15" s="115"/>
      <c r="U15" s="116"/>
      <c r="V15" s="116">
        <v>564</v>
      </c>
      <c r="W15" s="116">
        <v>581</v>
      </c>
      <c r="X15" s="116">
        <v>564</v>
      </c>
      <c r="Y15" s="112">
        <v>580</v>
      </c>
      <c r="Z15" s="112">
        <v>607</v>
      </c>
      <c r="AB15" s="117">
        <f t="shared" ref="AB15:AB34" si="2">IF(Z15="np",0,Z15/$Z$34)</f>
        <v>0.29337844369260513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22.566585956416464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80.647648419429458</v>
      </c>
      <c r="P16" s="37" t="s">
        <v>84</v>
      </c>
      <c r="S16" s="115" t="s">
        <v>61</v>
      </c>
      <c r="T16" s="115"/>
      <c r="U16" s="116"/>
      <c r="V16" s="116">
        <v>7</v>
      </c>
      <c r="W16" s="116">
        <v>8</v>
      </c>
      <c r="X16" s="116">
        <v>6</v>
      </c>
      <c r="Y16" s="112">
        <v>7</v>
      </c>
      <c r="Z16" s="112">
        <v>10</v>
      </c>
      <c r="AB16" s="117">
        <f t="shared" si="2"/>
        <v>4.8332527791203478E-3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97</v>
      </c>
      <c r="W17" s="116">
        <v>71</v>
      </c>
      <c r="X17" s="116">
        <v>65</v>
      </c>
      <c r="Y17" s="112">
        <v>85</v>
      </c>
      <c r="Z17" s="112">
        <v>78</v>
      </c>
      <c r="AB17" s="117">
        <f t="shared" si="2"/>
        <v>3.7699371677138716E-2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26</v>
      </c>
      <c r="W18" s="116">
        <v>30</v>
      </c>
      <c r="X18" s="116">
        <v>25</v>
      </c>
      <c r="Y18" s="112">
        <v>32</v>
      </c>
      <c r="Z18" s="112">
        <v>26</v>
      </c>
      <c r="AB18" s="117">
        <f t="shared" si="2"/>
        <v>1.2566457225712905E-2</v>
      </c>
    </row>
    <row r="19" spans="1:28" x14ac:dyDescent="0.25">
      <c r="A19" s="61" t="str">
        <f>$S$1&amp;" ("&amp;$V$2&amp;" to "&amp;$Z$2&amp;")"</f>
        <v>Central Highlands (2017-18 to 2021-22)</v>
      </c>
      <c r="B19" s="61"/>
      <c r="C19" s="61"/>
      <c r="D19" s="61"/>
      <c r="E19" s="61"/>
      <c r="F19" s="61"/>
      <c r="G19" s="61" t="str">
        <f>$S$1&amp;" ("&amp;$V$2&amp;" to "&amp;$Z$2&amp;")"</f>
        <v>Central Highlands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82</v>
      </c>
      <c r="W19" s="116">
        <v>83</v>
      </c>
      <c r="X19" s="116">
        <v>91</v>
      </c>
      <c r="Y19" s="112">
        <v>105</v>
      </c>
      <c r="Z19" s="112">
        <v>105</v>
      </c>
      <c r="AB19" s="117">
        <f t="shared" si="2"/>
        <v>5.0749154180763652E-2</v>
      </c>
    </row>
    <row r="20" spans="1:28" x14ac:dyDescent="0.25">
      <c r="S20" s="115" t="s">
        <v>65</v>
      </c>
      <c r="T20" s="115"/>
      <c r="U20" s="116"/>
      <c r="V20" s="116">
        <v>29</v>
      </c>
      <c r="W20" s="116">
        <v>29</v>
      </c>
      <c r="X20" s="116">
        <v>30</v>
      </c>
      <c r="Y20" s="112">
        <v>28</v>
      </c>
      <c r="Z20" s="112">
        <v>35</v>
      </c>
      <c r="AB20" s="117">
        <f t="shared" si="2"/>
        <v>1.6916384726921217E-2</v>
      </c>
    </row>
    <row r="21" spans="1:28" x14ac:dyDescent="0.25">
      <c r="S21" s="115" t="s">
        <v>66</v>
      </c>
      <c r="T21" s="115"/>
      <c r="U21" s="116"/>
      <c r="V21" s="116">
        <v>80</v>
      </c>
      <c r="W21" s="116">
        <v>79</v>
      </c>
      <c r="X21" s="116">
        <v>74</v>
      </c>
      <c r="Y21" s="112">
        <v>86</v>
      </c>
      <c r="Z21" s="112">
        <v>103</v>
      </c>
      <c r="AB21" s="117">
        <f t="shared" si="2"/>
        <v>4.9782503624939585E-2</v>
      </c>
    </row>
    <row r="22" spans="1:28" x14ac:dyDescent="0.25">
      <c r="S22" s="115" t="s">
        <v>67</v>
      </c>
      <c r="T22" s="115"/>
      <c r="U22" s="116"/>
      <c r="V22" s="116">
        <v>167</v>
      </c>
      <c r="W22" s="116">
        <v>175</v>
      </c>
      <c r="X22" s="116">
        <v>149</v>
      </c>
      <c r="Y22" s="112">
        <v>166</v>
      </c>
      <c r="Z22" s="112">
        <v>160</v>
      </c>
      <c r="AB22" s="117">
        <f t="shared" si="2"/>
        <v>7.7332044465925565E-2</v>
      </c>
    </row>
    <row r="23" spans="1:28" x14ac:dyDescent="0.25">
      <c r="S23" s="115" t="s">
        <v>68</v>
      </c>
      <c r="T23" s="115"/>
      <c r="U23" s="116"/>
      <c r="V23" s="116">
        <v>65</v>
      </c>
      <c r="W23" s="116">
        <v>74</v>
      </c>
      <c r="X23" s="116">
        <v>69</v>
      </c>
      <c r="Y23" s="112">
        <v>86</v>
      </c>
      <c r="Z23" s="112">
        <v>87</v>
      </c>
      <c r="AB23" s="117">
        <f t="shared" si="2"/>
        <v>4.204929917834703E-2</v>
      </c>
    </row>
    <row r="24" spans="1:28" x14ac:dyDescent="0.25">
      <c r="S24" s="115" t="s">
        <v>69</v>
      </c>
      <c r="T24" s="115"/>
      <c r="U24" s="116"/>
      <c r="V24" s="116">
        <v>6</v>
      </c>
      <c r="W24" s="116">
        <v>11</v>
      </c>
      <c r="X24" s="116">
        <v>5</v>
      </c>
      <c r="Y24" s="112">
        <v>8</v>
      </c>
      <c r="Z24" s="112">
        <v>11</v>
      </c>
      <c r="AB24" s="117">
        <f t="shared" si="2"/>
        <v>5.3165780570323829E-3</v>
      </c>
    </row>
    <row r="25" spans="1:28" x14ac:dyDescent="0.25">
      <c r="S25" s="115" t="s">
        <v>70</v>
      </c>
      <c r="T25" s="115"/>
      <c r="U25" s="116"/>
      <c r="V25" s="116">
        <v>13</v>
      </c>
      <c r="W25" s="116">
        <v>32</v>
      </c>
      <c r="X25" s="116">
        <v>26</v>
      </c>
      <c r="Y25" s="112">
        <v>34</v>
      </c>
      <c r="Z25" s="112">
        <v>34</v>
      </c>
      <c r="AB25" s="117">
        <f t="shared" si="2"/>
        <v>1.6433059449009184E-2</v>
      </c>
    </row>
    <row r="26" spans="1:28" x14ac:dyDescent="0.25">
      <c r="S26" s="115" t="s">
        <v>71</v>
      </c>
      <c r="T26" s="115"/>
      <c r="U26" s="116"/>
      <c r="V26" s="116">
        <v>28</v>
      </c>
      <c r="W26" s="116">
        <v>20</v>
      </c>
      <c r="X26" s="116">
        <v>22</v>
      </c>
      <c r="Y26" s="112">
        <v>19</v>
      </c>
      <c r="Z26" s="112">
        <v>27</v>
      </c>
      <c r="AB26" s="117">
        <f t="shared" si="2"/>
        <v>1.304978250362494E-2</v>
      </c>
    </row>
    <row r="27" spans="1:28" x14ac:dyDescent="0.25">
      <c r="S27" s="115" t="s">
        <v>72</v>
      </c>
      <c r="T27" s="115"/>
      <c r="U27" s="116"/>
      <c r="V27" s="116">
        <v>56</v>
      </c>
      <c r="W27" s="116">
        <v>66</v>
      </c>
      <c r="X27" s="116">
        <v>75</v>
      </c>
      <c r="Y27" s="112">
        <v>75</v>
      </c>
      <c r="Z27" s="112">
        <v>92</v>
      </c>
      <c r="AB27" s="117">
        <f t="shared" si="2"/>
        <v>4.4465925567907204E-2</v>
      </c>
    </row>
    <row r="28" spans="1:28" x14ac:dyDescent="0.25">
      <c r="S28" s="115" t="s">
        <v>73</v>
      </c>
      <c r="T28" s="115"/>
      <c r="U28" s="116"/>
      <c r="V28" s="116">
        <v>79</v>
      </c>
      <c r="W28" s="116">
        <v>84</v>
      </c>
      <c r="X28" s="116">
        <v>94</v>
      </c>
      <c r="Y28" s="112">
        <v>102</v>
      </c>
      <c r="Z28" s="112">
        <v>121</v>
      </c>
      <c r="AB28" s="117">
        <f t="shared" si="2"/>
        <v>5.8482358627356214E-2</v>
      </c>
    </row>
    <row r="29" spans="1:28" x14ac:dyDescent="0.25">
      <c r="S29" s="115" t="s">
        <v>74</v>
      </c>
      <c r="T29" s="115"/>
      <c r="U29" s="116"/>
      <c r="V29" s="116">
        <v>82</v>
      </c>
      <c r="W29" s="116">
        <v>95</v>
      </c>
      <c r="X29" s="116">
        <v>96</v>
      </c>
      <c r="Y29" s="112">
        <v>94</v>
      </c>
      <c r="Z29" s="112">
        <v>125</v>
      </c>
      <c r="AB29" s="117">
        <f t="shared" si="2"/>
        <v>6.0415659739004347E-2</v>
      </c>
    </row>
    <row r="30" spans="1:28" x14ac:dyDescent="0.25">
      <c r="S30" s="115" t="s">
        <v>75</v>
      </c>
      <c r="T30" s="115"/>
      <c r="U30" s="116"/>
      <c r="V30" s="116">
        <v>74</v>
      </c>
      <c r="W30" s="116">
        <v>81</v>
      </c>
      <c r="X30" s="116">
        <v>80</v>
      </c>
      <c r="Y30" s="112">
        <v>77</v>
      </c>
      <c r="Z30" s="112">
        <v>79</v>
      </c>
      <c r="AB30" s="117">
        <f t="shared" si="2"/>
        <v>3.8182696955050749E-2</v>
      </c>
    </row>
    <row r="31" spans="1:28" x14ac:dyDescent="0.25">
      <c r="S31" s="115" t="s">
        <v>76</v>
      </c>
      <c r="T31" s="115"/>
      <c r="U31" s="116"/>
      <c r="V31" s="116">
        <v>115</v>
      </c>
      <c r="W31" s="116">
        <v>121</v>
      </c>
      <c r="X31" s="116">
        <v>120</v>
      </c>
      <c r="Y31" s="112">
        <v>133</v>
      </c>
      <c r="Z31" s="112">
        <v>145</v>
      </c>
      <c r="AB31" s="117">
        <f t="shared" si="2"/>
        <v>7.008216529724505E-2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11</v>
      </c>
      <c r="W32" s="116">
        <v>15</v>
      </c>
      <c r="X32" s="116">
        <v>11</v>
      </c>
      <c r="Y32" s="112">
        <v>21</v>
      </c>
      <c r="Z32" s="112">
        <v>24</v>
      </c>
      <c r="AB32" s="117">
        <f t="shared" si="2"/>
        <v>1.1599806669888834E-2</v>
      </c>
    </row>
    <row r="33" spans="19:32" x14ac:dyDescent="0.25">
      <c r="S33" s="115" t="s">
        <v>78</v>
      </c>
      <c r="T33" s="115"/>
      <c r="U33" s="116"/>
      <c r="V33" s="116">
        <v>43</v>
      </c>
      <c r="W33" s="116">
        <v>42</v>
      </c>
      <c r="X33" s="116">
        <v>30</v>
      </c>
      <c r="Y33" s="112">
        <v>37</v>
      </c>
      <c r="Z33" s="112">
        <v>36</v>
      </c>
      <c r="AB33" s="117">
        <f t="shared" si="2"/>
        <v>1.7399710004833254E-2</v>
      </c>
    </row>
    <row r="34" spans="19:32" x14ac:dyDescent="0.25">
      <c r="S34" s="118" t="s">
        <v>53</v>
      </c>
      <c r="T34" s="118"/>
      <c r="U34" s="119"/>
      <c r="V34" s="119">
        <v>1849</v>
      </c>
      <c r="W34" s="119">
        <v>1884</v>
      </c>
      <c r="X34" s="119">
        <v>1835</v>
      </c>
      <c r="Y34" s="120">
        <v>1953</v>
      </c>
      <c r="Z34" s="120">
        <v>2069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949</v>
      </c>
      <c r="W37" s="112">
        <v>944</v>
      </c>
      <c r="X37" s="112">
        <v>1038</v>
      </c>
      <c r="Y37" s="112">
        <v>1016</v>
      </c>
      <c r="Z37" s="112">
        <v>1046</v>
      </c>
      <c r="AB37" s="132">
        <f>Z37/Z40*100</f>
        <v>80.647648419429458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209</v>
      </c>
      <c r="W38" s="112">
        <v>242</v>
      </c>
      <c r="X38" s="112">
        <v>196</v>
      </c>
      <c r="Y38" s="112">
        <v>238</v>
      </c>
      <c r="Z38" s="112">
        <v>251</v>
      </c>
      <c r="AB38" s="132">
        <f>Z38/Z40*100</f>
        <v>19.352351580570549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1158</v>
      </c>
      <c r="W40" s="112">
        <v>1186</v>
      </c>
      <c r="X40" s="112">
        <v>1234</v>
      </c>
      <c r="Y40" s="112">
        <v>1254</v>
      </c>
      <c r="Z40" s="112">
        <v>1297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0</v>
      </c>
      <c r="W44" s="112">
        <v>0</v>
      </c>
      <c r="X44" s="112">
        <v>0</v>
      </c>
      <c r="Y44" s="112">
        <v>1</v>
      </c>
      <c r="Z44" s="112">
        <v>6</v>
      </c>
    </row>
    <row r="45" spans="19:32" x14ac:dyDescent="0.25">
      <c r="S45" s="115" t="s">
        <v>37</v>
      </c>
      <c r="T45" s="115"/>
      <c r="U45" s="112"/>
      <c r="V45" s="112">
        <v>15</v>
      </c>
      <c r="W45" s="112">
        <v>18</v>
      </c>
      <c r="X45" s="112">
        <v>23</v>
      </c>
      <c r="Y45" s="112">
        <v>28</v>
      </c>
      <c r="Z45" s="112">
        <v>45</v>
      </c>
    </row>
    <row r="46" spans="19:32" x14ac:dyDescent="0.25">
      <c r="S46" s="115" t="s">
        <v>38</v>
      </c>
      <c r="T46" s="115"/>
      <c r="U46" s="112"/>
      <c r="V46" s="112">
        <v>65</v>
      </c>
      <c r="W46" s="112">
        <v>58</v>
      </c>
      <c r="X46" s="112">
        <v>36</v>
      </c>
      <c r="Y46" s="112">
        <v>58</v>
      </c>
      <c r="Z46" s="112">
        <v>40</v>
      </c>
    </row>
    <row r="47" spans="19:32" x14ac:dyDescent="0.25">
      <c r="S47" s="115" t="s">
        <v>39</v>
      </c>
      <c r="T47" s="115"/>
      <c r="U47" s="112"/>
      <c r="V47" s="112">
        <v>68</v>
      </c>
      <c r="W47" s="112">
        <v>80</v>
      </c>
      <c r="X47" s="112">
        <v>77</v>
      </c>
      <c r="Y47" s="112">
        <v>95</v>
      </c>
      <c r="Z47" s="112">
        <v>75</v>
      </c>
    </row>
    <row r="48" spans="19:32" x14ac:dyDescent="0.25">
      <c r="S48" s="115" t="s">
        <v>40</v>
      </c>
      <c r="T48" s="115"/>
      <c r="U48" s="112"/>
      <c r="V48" s="112">
        <v>95</v>
      </c>
      <c r="W48" s="112">
        <v>105</v>
      </c>
      <c r="X48" s="112">
        <v>123</v>
      </c>
      <c r="Y48" s="112">
        <v>128</v>
      </c>
      <c r="Z48" s="112">
        <v>133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117</v>
      </c>
      <c r="W49" s="112">
        <v>114</v>
      </c>
      <c r="X49" s="112">
        <v>83</v>
      </c>
      <c r="Y49" s="112">
        <v>104</v>
      </c>
      <c r="Z49" s="112">
        <v>83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Central Highlands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85</v>
      </c>
      <c r="W50" s="112">
        <v>67</v>
      </c>
      <c r="X50" s="112">
        <v>68</v>
      </c>
      <c r="Y50" s="112">
        <v>114</v>
      </c>
      <c r="Z50" s="112">
        <v>102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85</v>
      </c>
      <c r="W51" s="112">
        <v>93</v>
      </c>
      <c r="X51" s="112">
        <v>91</v>
      </c>
      <c r="Y51" s="112">
        <v>70</v>
      </c>
      <c r="Z51" s="112">
        <v>94</v>
      </c>
    </row>
    <row r="52" spans="1:26" ht="15" customHeight="1" x14ac:dyDescent="0.25">
      <c r="S52" s="115" t="s">
        <v>44</v>
      </c>
      <c r="T52" s="115"/>
      <c r="U52" s="112"/>
      <c r="V52" s="112">
        <v>127</v>
      </c>
      <c r="W52" s="112">
        <v>122</v>
      </c>
      <c r="X52" s="112">
        <v>114</v>
      </c>
      <c r="Y52" s="112">
        <v>87</v>
      </c>
      <c r="Z52" s="112">
        <v>85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94</v>
      </c>
      <c r="W53" s="112">
        <v>112</v>
      </c>
      <c r="X53" s="112">
        <v>106</v>
      </c>
      <c r="Y53" s="112">
        <v>105</v>
      </c>
      <c r="Z53" s="112">
        <v>119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113</v>
      </c>
      <c r="W54" s="112">
        <v>141</v>
      </c>
      <c r="X54" s="112">
        <v>137</v>
      </c>
      <c r="Y54" s="112">
        <v>148</v>
      </c>
      <c r="Z54" s="112">
        <v>124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79</v>
      </c>
      <c r="W55" s="112">
        <v>69</v>
      </c>
      <c r="X55" s="112">
        <v>90</v>
      </c>
      <c r="Y55" s="112">
        <v>84</v>
      </c>
      <c r="Z55" s="112">
        <v>127</v>
      </c>
    </row>
    <row r="56" spans="1:26" ht="15" customHeight="1" x14ac:dyDescent="0.25">
      <c r="S56" s="115" t="s">
        <v>48</v>
      </c>
      <c r="T56" s="115"/>
      <c r="U56" s="112"/>
      <c r="V56" s="112">
        <v>59</v>
      </c>
      <c r="W56" s="112">
        <v>65</v>
      </c>
      <c r="X56" s="112">
        <v>64</v>
      </c>
      <c r="Y56" s="112">
        <v>62</v>
      </c>
      <c r="Z56" s="112">
        <v>53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26</v>
      </c>
      <c r="W57" s="112">
        <v>21</v>
      </c>
      <c r="X57" s="112">
        <v>25</v>
      </c>
      <c r="Y57" s="112">
        <v>35</v>
      </c>
      <c r="Z57" s="112">
        <v>38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14</v>
      </c>
      <c r="W58" s="112">
        <v>12</v>
      </c>
      <c r="X58" s="112">
        <v>14</v>
      </c>
      <c r="Y58" s="112">
        <v>18</v>
      </c>
      <c r="Z58" s="112">
        <v>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5</v>
      </c>
      <c r="W59" s="112">
        <v>6</v>
      </c>
      <c r="X59" s="112">
        <v>5</v>
      </c>
      <c r="Y59" s="112">
        <v>6</v>
      </c>
      <c r="Z59" s="112">
        <v>8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6</v>
      </c>
      <c r="W60" s="112">
        <v>0</v>
      </c>
      <c r="X60" s="112">
        <v>0</v>
      </c>
      <c r="Y60" s="112">
        <v>2</v>
      </c>
      <c r="Z60" s="112">
        <v>0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1059</v>
      </c>
      <c r="W61" s="112">
        <v>1072</v>
      </c>
      <c r="X61" s="112">
        <v>1071</v>
      </c>
      <c r="Y61" s="112">
        <v>1145</v>
      </c>
      <c r="Z61" s="112">
        <v>1140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0</v>
      </c>
      <c r="W63" s="112">
        <v>0</v>
      </c>
      <c r="X63" s="112">
        <v>0</v>
      </c>
      <c r="Y63" s="112">
        <v>4</v>
      </c>
      <c r="Z63" s="112">
        <v>5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9</v>
      </c>
      <c r="W64" s="112">
        <v>14</v>
      </c>
      <c r="X64" s="112">
        <v>20</v>
      </c>
      <c r="Y64" s="112">
        <v>25</v>
      </c>
      <c r="Z64" s="112">
        <v>21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Central Highlands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65</v>
      </c>
      <c r="W65" s="112">
        <v>41</v>
      </c>
      <c r="X65" s="112">
        <v>36</v>
      </c>
      <c r="Y65" s="112">
        <v>50</v>
      </c>
      <c r="Z65" s="112">
        <v>65</v>
      </c>
    </row>
    <row r="66" spans="1:26" x14ac:dyDescent="0.25">
      <c r="S66" s="115" t="s">
        <v>39</v>
      </c>
      <c r="T66" s="115"/>
      <c r="U66" s="112"/>
      <c r="V66" s="112">
        <v>66</v>
      </c>
      <c r="W66" s="112">
        <v>76</v>
      </c>
      <c r="X66" s="112">
        <v>62</v>
      </c>
      <c r="Y66" s="112">
        <v>77</v>
      </c>
      <c r="Z66" s="112">
        <v>81</v>
      </c>
    </row>
    <row r="67" spans="1:26" x14ac:dyDescent="0.25">
      <c r="S67" s="115" t="s">
        <v>40</v>
      </c>
      <c r="T67" s="115"/>
      <c r="U67" s="112"/>
      <c r="V67" s="112">
        <v>101</v>
      </c>
      <c r="W67" s="112">
        <v>112</v>
      </c>
      <c r="X67" s="112">
        <v>84</v>
      </c>
      <c r="Y67" s="112">
        <v>75</v>
      </c>
      <c r="Z67" s="112">
        <v>89</v>
      </c>
    </row>
    <row r="68" spans="1:26" x14ac:dyDescent="0.25">
      <c r="S68" s="115" t="s">
        <v>41</v>
      </c>
      <c r="T68" s="115"/>
      <c r="U68" s="112"/>
      <c r="V68" s="112">
        <v>82</v>
      </c>
      <c r="W68" s="112">
        <v>86</v>
      </c>
      <c r="X68" s="112">
        <v>81</v>
      </c>
      <c r="Y68" s="112">
        <v>66</v>
      </c>
      <c r="Z68" s="112">
        <v>85</v>
      </c>
    </row>
    <row r="69" spans="1:26" x14ac:dyDescent="0.25">
      <c r="S69" s="115" t="s">
        <v>42</v>
      </c>
      <c r="T69" s="115"/>
      <c r="U69" s="112"/>
      <c r="V69" s="112">
        <v>77</v>
      </c>
      <c r="W69" s="112">
        <v>90</v>
      </c>
      <c r="X69" s="112">
        <v>85</v>
      </c>
      <c r="Y69" s="112">
        <v>75</v>
      </c>
      <c r="Z69" s="112">
        <v>110</v>
      </c>
    </row>
    <row r="70" spans="1:26" x14ac:dyDescent="0.25">
      <c r="S70" s="115" t="s">
        <v>43</v>
      </c>
      <c r="T70" s="115"/>
      <c r="U70" s="112"/>
      <c r="V70" s="112">
        <v>56</v>
      </c>
      <c r="W70" s="112">
        <v>51</v>
      </c>
      <c r="X70" s="112">
        <v>50</v>
      </c>
      <c r="Y70" s="112">
        <v>70</v>
      </c>
      <c r="Z70" s="112">
        <v>74</v>
      </c>
    </row>
    <row r="71" spans="1:26" x14ac:dyDescent="0.25">
      <c r="S71" s="115" t="s">
        <v>44</v>
      </c>
      <c r="T71" s="115"/>
      <c r="U71" s="112"/>
      <c r="V71" s="112">
        <v>56</v>
      </c>
      <c r="W71" s="112">
        <v>57</v>
      </c>
      <c r="X71" s="112">
        <v>63</v>
      </c>
      <c r="Y71" s="112">
        <v>68</v>
      </c>
      <c r="Z71" s="112">
        <v>79</v>
      </c>
    </row>
    <row r="72" spans="1:26" x14ac:dyDescent="0.25">
      <c r="S72" s="115" t="s">
        <v>45</v>
      </c>
      <c r="T72" s="115"/>
      <c r="U72" s="112"/>
      <c r="V72" s="112">
        <v>73</v>
      </c>
      <c r="W72" s="112">
        <v>88</v>
      </c>
      <c r="X72" s="112">
        <v>77</v>
      </c>
      <c r="Y72" s="112">
        <v>73</v>
      </c>
      <c r="Z72" s="112">
        <v>77</v>
      </c>
    </row>
    <row r="73" spans="1:26" x14ac:dyDescent="0.25">
      <c r="S73" s="115" t="s">
        <v>46</v>
      </c>
      <c r="T73" s="115"/>
      <c r="U73" s="112"/>
      <c r="V73" s="112">
        <v>70</v>
      </c>
      <c r="W73" s="112">
        <v>54</v>
      </c>
      <c r="X73" s="112">
        <v>59</v>
      </c>
      <c r="Y73" s="112">
        <v>72</v>
      </c>
      <c r="Z73" s="112">
        <v>89</v>
      </c>
    </row>
    <row r="74" spans="1:26" x14ac:dyDescent="0.25">
      <c r="S74" s="115" t="s">
        <v>47</v>
      </c>
      <c r="T74" s="115"/>
      <c r="U74" s="112"/>
      <c r="V74" s="112">
        <v>56</v>
      </c>
      <c r="W74" s="112">
        <v>70</v>
      </c>
      <c r="X74" s="112">
        <v>74</v>
      </c>
      <c r="Y74" s="112">
        <v>72</v>
      </c>
      <c r="Z74" s="112">
        <v>86</v>
      </c>
    </row>
    <row r="75" spans="1:26" x14ac:dyDescent="0.25">
      <c r="S75" s="115" t="s">
        <v>48</v>
      </c>
      <c r="T75" s="115"/>
      <c r="U75" s="112"/>
      <c r="V75" s="112">
        <v>46</v>
      </c>
      <c r="W75" s="112">
        <v>36</v>
      </c>
      <c r="X75" s="112">
        <v>35</v>
      </c>
      <c r="Y75" s="112">
        <v>46</v>
      </c>
      <c r="Z75" s="112">
        <v>38</v>
      </c>
    </row>
    <row r="76" spans="1:26" x14ac:dyDescent="0.25">
      <c r="S76" s="115" t="s">
        <v>49</v>
      </c>
      <c r="T76" s="115"/>
      <c r="U76" s="112"/>
      <c r="V76" s="112">
        <v>19</v>
      </c>
      <c r="W76" s="112">
        <v>22</v>
      </c>
      <c r="X76" s="112">
        <v>18</v>
      </c>
      <c r="Y76" s="112">
        <v>20</v>
      </c>
      <c r="Z76" s="112">
        <v>17</v>
      </c>
    </row>
    <row r="77" spans="1:26" x14ac:dyDescent="0.25">
      <c r="S77" s="115" t="s">
        <v>50</v>
      </c>
      <c r="T77" s="115"/>
      <c r="U77" s="112"/>
      <c r="V77" s="112">
        <v>9</v>
      </c>
      <c r="W77" s="112">
        <v>4</v>
      </c>
      <c r="X77" s="112">
        <v>10</v>
      </c>
      <c r="Y77" s="112">
        <v>12</v>
      </c>
      <c r="Z77" s="112">
        <v>12</v>
      </c>
    </row>
    <row r="78" spans="1:26" x14ac:dyDescent="0.25">
      <c r="S78" s="115" t="s">
        <v>51</v>
      </c>
      <c r="T78" s="115"/>
      <c r="U78" s="112"/>
      <c r="V78" s="112">
        <v>0</v>
      </c>
      <c r="W78" s="112">
        <v>0</v>
      </c>
      <c r="X78" s="112">
        <v>0</v>
      </c>
      <c r="Y78" s="112">
        <v>0</v>
      </c>
      <c r="Z78" s="112">
        <v>0</v>
      </c>
    </row>
    <row r="79" spans="1:26" x14ac:dyDescent="0.25">
      <c r="S79" s="115" t="s">
        <v>52</v>
      </c>
      <c r="T79" s="115"/>
      <c r="U79" s="112"/>
      <c r="V79" s="112">
        <v>0</v>
      </c>
      <c r="W79" s="112">
        <v>0</v>
      </c>
      <c r="X79" s="112">
        <v>0</v>
      </c>
      <c r="Y79" s="112">
        <v>1</v>
      </c>
      <c r="Z79" s="112">
        <v>0</v>
      </c>
    </row>
    <row r="80" spans="1:26" x14ac:dyDescent="0.25">
      <c r="S80" s="118" t="s">
        <v>53</v>
      </c>
      <c r="T80" s="118"/>
      <c r="U80" s="112"/>
      <c r="V80" s="112">
        <v>793</v>
      </c>
      <c r="W80" s="112">
        <v>809</v>
      </c>
      <c r="X80" s="112">
        <v>759</v>
      </c>
      <c r="Y80" s="112">
        <v>806</v>
      </c>
      <c r="Z80" s="112">
        <v>927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Central Highlands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77</v>
      </c>
      <c r="W83" s="112">
        <v>77</v>
      </c>
      <c r="X83" s="112">
        <v>83</v>
      </c>
      <c r="Y83" s="112">
        <v>81</v>
      </c>
      <c r="Z83" s="112">
        <v>90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28</v>
      </c>
      <c r="W84" s="112">
        <v>22</v>
      </c>
      <c r="X84" s="112">
        <v>28</v>
      </c>
      <c r="Y84" s="112">
        <v>29</v>
      </c>
      <c r="Z84" s="112">
        <v>31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108</v>
      </c>
      <c r="W85" s="112">
        <v>110</v>
      </c>
      <c r="X85" s="112">
        <v>121</v>
      </c>
      <c r="Y85" s="112">
        <v>124</v>
      </c>
      <c r="Z85" s="112">
        <v>130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2,065</v>
      </c>
      <c r="D86" s="94">
        <f t="shared" ref="D86:D91" si="4">AD4</f>
        <v>5.7347670250896154E-2</v>
      </c>
      <c r="E86" s="95">
        <f t="shared" ref="E86:E91" si="5">AD4</f>
        <v>5.7347670250896154E-2</v>
      </c>
      <c r="F86" s="94">
        <f t="shared" ref="F86:F91" si="6">AF4</f>
        <v>0.11561318206374938</v>
      </c>
      <c r="G86" s="95">
        <f t="shared" ref="G86:G91" si="7">AF4</f>
        <v>0.11561318206374938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26</v>
      </c>
      <c r="W86" s="112">
        <v>20</v>
      </c>
      <c r="X86" s="112">
        <v>23</v>
      </c>
      <c r="Y86" s="112">
        <v>24</v>
      </c>
      <c r="Z86" s="112">
        <v>38</v>
      </c>
    </row>
    <row r="87" spans="1:30" ht="15" customHeight="1" x14ac:dyDescent="0.25">
      <c r="A87" s="96" t="s">
        <v>4</v>
      </c>
      <c r="B87" s="49"/>
      <c r="C87" s="97" t="str">
        <f t="shared" si="3"/>
        <v>1,138</v>
      </c>
      <c r="D87" s="94">
        <f t="shared" si="4"/>
        <v>-6.1135371179039666E-3</v>
      </c>
      <c r="E87" s="95">
        <f t="shared" si="5"/>
        <v>-6.1135371179039666E-3</v>
      </c>
      <c r="F87" s="94">
        <f t="shared" si="6"/>
        <v>7.4598677998111373E-2</v>
      </c>
      <c r="G87" s="95">
        <f t="shared" si="7"/>
        <v>7.4598677998111373E-2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11</v>
      </c>
      <c r="W87" s="112">
        <v>13</v>
      </c>
      <c r="X87" s="112">
        <v>11</v>
      </c>
      <c r="Y87" s="112">
        <v>12</v>
      </c>
      <c r="Z87" s="112">
        <v>6</v>
      </c>
    </row>
    <row r="88" spans="1:30" ht="15" customHeight="1" x14ac:dyDescent="0.25">
      <c r="A88" s="96" t="s">
        <v>5</v>
      </c>
      <c r="B88" s="49"/>
      <c r="C88" s="97" t="str">
        <f t="shared" si="3"/>
        <v>929</v>
      </c>
      <c r="D88" s="94">
        <f t="shared" si="4"/>
        <v>0.15260545905707201</v>
      </c>
      <c r="E88" s="95">
        <f t="shared" si="5"/>
        <v>0.15260545905707201</v>
      </c>
      <c r="F88" s="94">
        <f t="shared" si="6"/>
        <v>0.17150063051702391</v>
      </c>
      <c r="G88" s="95">
        <f t="shared" si="7"/>
        <v>0.17150063051702391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6</v>
      </c>
      <c r="W88" s="112">
        <v>8</v>
      </c>
      <c r="X88" s="112">
        <v>8</v>
      </c>
      <c r="Y88" s="112">
        <v>7</v>
      </c>
      <c r="Z88" s="112">
        <v>5</v>
      </c>
    </row>
    <row r="89" spans="1:30" ht="15" customHeight="1" x14ac:dyDescent="0.25">
      <c r="A89" s="49" t="s">
        <v>6</v>
      </c>
      <c r="B89" s="49"/>
      <c r="C89" s="97" t="str">
        <f t="shared" si="3"/>
        <v>1,297</v>
      </c>
      <c r="D89" s="94">
        <f t="shared" si="4"/>
        <v>3.4290271132376482E-2</v>
      </c>
      <c r="E89" s="95">
        <f t="shared" si="5"/>
        <v>3.4290271132376482E-2</v>
      </c>
      <c r="F89" s="94">
        <f t="shared" si="6"/>
        <v>0.11714039621016359</v>
      </c>
      <c r="G89" s="95">
        <f t="shared" si="7"/>
        <v>0.11714039621016359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77</v>
      </c>
      <c r="W89" s="112">
        <v>88</v>
      </c>
      <c r="X89" s="112">
        <v>83</v>
      </c>
      <c r="Y89" s="112">
        <v>96</v>
      </c>
      <c r="Z89" s="112">
        <v>97</v>
      </c>
    </row>
    <row r="90" spans="1:30" ht="15" customHeight="1" x14ac:dyDescent="0.25">
      <c r="A90" s="49" t="s">
        <v>96</v>
      </c>
      <c r="B90" s="49"/>
      <c r="C90" s="97" t="str">
        <f t="shared" si="3"/>
        <v>$29,444</v>
      </c>
      <c r="D90" s="94">
        <f t="shared" si="4"/>
        <v>-7.4833142317805024E-3</v>
      </c>
      <c r="E90" s="95">
        <f t="shared" si="5"/>
        <v>-7.4833142317805024E-3</v>
      </c>
      <c r="F90" s="94">
        <f t="shared" si="6"/>
        <v>0.10148152332455584</v>
      </c>
      <c r="G90" s="95">
        <f t="shared" si="7"/>
        <v>0.10148152332455584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154</v>
      </c>
      <c r="W90" s="112">
        <v>160</v>
      </c>
      <c r="X90" s="112">
        <v>165</v>
      </c>
      <c r="Y90" s="112">
        <v>181</v>
      </c>
      <c r="Z90" s="112">
        <v>163</v>
      </c>
    </row>
    <row r="91" spans="1:30" ht="15" customHeight="1" x14ac:dyDescent="0.25">
      <c r="A91" s="49" t="s">
        <v>7</v>
      </c>
      <c r="B91" s="49"/>
      <c r="C91" s="97" t="str">
        <f t="shared" si="3"/>
        <v>$64.5 mil</v>
      </c>
      <c r="D91" s="94">
        <f t="shared" si="4"/>
        <v>5.436962587619032E-2</v>
      </c>
      <c r="E91" s="95">
        <f t="shared" si="5"/>
        <v>5.436962587619032E-2</v>
      </c>
      <c r="F91" s="94">
        <f t="shared" si="6"/>
        <v>0.28045212189324653</v>
      </c>
      <c r="G91" s="95">
        <f t="shared" si="7"/>
        <v>0.28045212189324653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657</v>
      </c>
      <c r="W91" s="112">
        <v>664</v>
      </c>
      <c r="X91" s="112">
        <v>712</v>
      </c>
      <c r="Y91" s="112">
        <v>726</v>
      </c>
      <c r="Z91" s="112">
        <v>735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42</v>
      </c>
      <c r="W93" s="112">
        <v>43</v>
      </c>
      <c r="X93" s="112">
        <v>37</v>
      </c>
      <c r="Y93" s="112">
        <v>45</v>
      </c>
      <c r="Z93" s="112">
        <v>38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39</v>
      </c>
      <c r="W94" s="112">
        <v>52</v>
      </c>
      <c r="X94" s="112">
        <v>49</v>
      </c>
      <c r="Y94" s="112">
        <v>52</v>
      </c>
      <c r="Z94" s="112">
        <v>45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25</v>
      </c>
      <c r="W95" s="112">
        <v>25</v>
      </c>
      <c r="X95" s="112">
        <v>24</v>
      </c>
      <c r="Y95" s="112">
        <v>23</v>
      </c>
      <c r="Z95" s="112">
        <v>33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78</v>
      </c>
      <c r="W96" s="112">
        <v>72</v>
      </c>
      <c r="X96" s="112">
        <v>66</v>
      </c>
      <c r="Y96" s="112">
        <v>80</v>
      </c>
      <c r="Z96" s="112">
        <v>96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61</v>
      </c>
      <c r="W97" s="112">
        <v>63</v>
      </c>
      <c r="X97" s="112">
        <v>55</v>
      </c>
      <c r="Y97" s="112">
        <v>59</v>
      </c>
      <c r="Z97" s="112">
        <v>72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41</v>
      </c>
      <c r="W98" s="112">
        <v>33</v>
      </c>
      <c r="X98" s="112">
        <v>35</v>
      </c>
      <c r="Y98" s="112">
        <v>38</v>
      </c>
      <c r="Z98" s="112">
        <v>38</v>
      </c>
    </row>
    <row r="99" spans="1:32" ht="15" customHeight="1" x14ac:dyDescent="0.25">
      <c r="S99" s="115" t="s">
        <v>143</v>
      </c>
      <c r="T99" s="115"/>
      <c r="U99" s="112"/>
      <c r="V99" s="112">
        <v>9</v>
      </c>
      <c r="W99" s="112">
        <v>12</v>
      </c>
      <c r="X99" s="112">
        <v>11</v>
      </c>
      <c r="Y99" s="112">
        <v>14</v>
      </c>
      <c r="Z99" s="112">
        <v>13</v>
      </c>
    </row>
    <row r="100" spans="1:32" ht="15" customHeight="1" x14ac:dyDescent="0.25">
      <c r="S100" s="115" t="s">
        <v>58</v>
      </c>
      <c r="T100" s="115"/>
      <c r="U100" s="112"/>
      <c r="V100" s="112">
        <v>83</v>
      </c>
      <c r="W100" s="112">
        <v>94</v>
      </c>
      <c r="X100" s="112">
        <v>110</v>
      </c>
      <c r="Y100" s="112">
        <v>96</v>
      </c>
      <c r="Z100" s="112">
        <v>115</v>
      </c>
    </row>
    <row r="101" spans="1:32" x14ac:dyDescent="0.25">
      <c r="A101" s="18"/>
      <c r="S101" s="118" t="s">
        <v>53</v>
      </c>
      <c r="T101" s="118"/>
      <c r="U101" s="112"/>
      <c r="V101" s="112">
        <v>504</v>
      </c>
      <c r="W101" s="112">
        <v>524</v>
      </c>
      <c r="X101" s="112">
        <v>522</v>
      </c>
      <c r="Y101" s="112">
        <v>521</v>
      </c>
      <c r="Z101" s="112">
        <v>564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1218</v>
      </c>
      <c r="W104" s="112">
        <v>1231</v>
      </c>
      <c r="X104" s="112">
        <v>1304</v>
      </c>
      <c r="Y104" s="112">
        <v>1330</v>
      </c>
      <c r="Z104" s="112">
        <v>1423</v>
      </c>
      <c r="AB104" s="109" t="str">
        <f>TEXT(Z104,"###,###")</f>
        <v>1,423</v>
      </c>
      <c r="AD104" s="130">
        <f>Z104/($Z$4)*100</f>
        <v>68.91041162227603</v>
      </c>
      <c r="AF104" s="109"/>
    </row>
    <row r="105" spans="1:32" x14ac:dyDescent="0.25">
      <c r="S105" s="115" t="s">
        <v>17</v>
      </c>
      <c r="T105" s="115"/>
      <c r="U105" s="112"/>
      <c r="V105" s="112">
        <v>215</v>
      </c>
      <c r="W105" s="112">
        <v>233</v>
      </c>
      <c r="X105" s="112">
        <v>220</v>
      </c>
      <c r="Y105" s="112">
        <v>241</v>
      </c>
      <c r="Z105" s="112">
        <v>254</v>
      </c>
      <c r="AB105" s="109" t="str">
        <f>TEXT(Z105,"###,###")</f>
        <v>254</v>
      </c>
      <c r="AD105" s="130">
        <f>Z105/($Z$4)*100</f>
        <v>12.300242130750604</v>
      </c>
      <c r="AF105" s="109"/>
    </row>
    <row r="106" spans="1:32" x14ac:dyDescent="0.25">
      <c r="S106" s="118" t="s">
        <v>53</v>
      </c>
      <c r="T106" s="118"/>
      <c r="U106" s="120"/>
      <c r="V106" s="120">
        <v>1433</v>
      </c>
      <c r="W106" s="120">
        <v>1464</v>
      </c>
      <c r="X106" s="120">
        <v>1524</v>
      </c>
      <c r="Y106" s="120">
        <v>1571</v>
      </c>
      <c r="Z106" s="120">
        <v>1677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285</v>
      </c>
      <c r="W108" s="112">
        <v>285</v>
      </c>
      <c r="X108" s="112">
        <v>270</v>
      </c>
      <c r="Y108" s="112">
        <v>288</v>
      </c>
      <c r="Z108" s="112">
        <v>294</v>
      </c>
      <c r="AB108" s="109" t="str">
        <f>TEXT(Z108,"###,###")</f>
        <v>294</v>
      </c>
      <c r="AD108" s="130">
        <f>Z108/($Z$4)*100</f>
        <v>14.237288135593221</v>
      </c>
      <c r="AF108" s="109"/>
    </row>
    <row r="109" spans="1:32" x14ac:dyDescent="0.25">
      <c r="S109" s="115" t="s">
        <v>20</v>
      </c>
      <c r="T109" s="115"/>
      <c r="U109" s="112"/>
      <c r="V109" s="112">
        <v>343</v>
      </c>
      <c r="W109" s="112">
        <v>380</v>
      </c>
      <c r="X109" s="112">
        <v>382</v>
      </c>
      <c r="Y109" s="112">
        <v>421</v>
      </c>
      <c r="Z109" s="112">
        <v>399</v>
      </c>
      <c r="AB109" s="109" t="str">
        <f>TEXT(Z109,"###,###")</f>
        <v>399</v>
      </c>
      <c r="AD109" s="130">
        <f>Z109/($Z$4)*100</f>
        <v>19.322033898305087</v>
      </c>
      <c r="AF109" s="109"/>
    </row>
    <row r="110" spans="1:32" x14ac:dyDescent="0.25">
      <c r="S110" s="115" t="s">
        <v>21</v>
      </c>
      <c r="T110" s="115"/>
      <c r="U110" s="112"/>
      <c r="V110" s="112">
        <v>454</v>
      </c>
      <c r="W110" s="112">
        <v>501</v>
      </c>
      <c r="X110" s="112">
        <v>427</v>
      </c>
      <c r="Y110" s="112">
        <v>460</v>
      </c>
      <c r="Z110" s="112">
        <v>523</v>
      </c>
      <c r="AB110" s="109" t="str">
        <f>TEXT(Z110,"###,###")</f>
        <v>523</v>
      </c>
      <c r="AD110" s="130">
        <f>Z110/($Z$4)*100</f>
        <v>25.326876513317192</v>
      </c>
      <c r="AF110" s="109"/>
    </row>
    <row r="111" spans="1:32" x14ac:dyDescent="0.25">
      <c r="S111" s="115" t="s">
        <v>22</v>
      </c>
      <c r="T111" s="115"/>
      <c r="U111" s="112"/>
      <c r="V111" s="112">
        <v>335</v>
      </c>
      <c r="W111" s="112">
        <v>351</v>
      </c>
      <c r="X111" s="112">
        <v>339</v>
      </c>
      <c r="Y111" s="112">
        <v>402</v>
      </c>
      <c r="Z111" s="112">
        <v>466</v>
      </c>
      <c r="AB111" s="109" t="str">
        <f>TEXT(Z111,"###,###")</f>
        <v>466</v>
      </c>
      <c r="AD111" s="130">
        <f>Z111/($Z$4)*100</f>
        <v>22.566585956416464</v>
      </c>
      <c r="AF111" s="109"/>
    </row>
    <row r="112" spans="1:32" x14ac:dyDescent="0.25">
      <c r="S112" s="118" t="s">
        <v>53</v>
      </c>
      <c r="T112" s="118"/>
      <c r="U112" s="112"/>
      <c r="V112" s="112">
        <v>1854</v>
      </c>
      <c r="W112" s="112">
        <v>1879</v>
      </c>
      <c r="X112" s="112">
        <v>1831</v>
      </c>
      <c r="Y112" s="112">
        <v>1953</v>
      </c>
      <c r="Z112" s="112">
        <v>2069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44.5</v>
      </c>
      <c r="W118" s="131">
        <v>43.83</v>
      </c>
      <c r="X118" s="131">
        <v>44.87</v>
      </c>
      <c r="Y118" s="131">
        <v>45.1</v>
      </c>
      <c r="Z118" s="131">
        <v>44.55</v>
      </c>
      <c r="AB118" s="109" t="str">
        <f>TEXT(Z118,"##.0")</f>
        <v>44.6</v>
      </c>
    </row>
    <row r="120" spans="19:32" x14ac:dyDescent="0.25">
      <c r="S120" s="101" t="s">
        <v>98</v>
      </c>
      <c r="T120" s="112"/>
      <c r="U120" s="112"/>
      <c r="V120" s="112">
        <v>863</v>
      </c>
      <c r="W120" s="112">
        <v>925</v>
      </c>
      <c r="X120" s="112">
        <v>922</v>
      </c>
      <c r="Y120" s="112">
        <v>946</v>
      </c>
      <c r="Z120" s="112">
        <v>996</v>
      </c>
      <c r="AB120" s="109" t="str">
        <f>TEXT(Z120,"###,###")</f>
        <v>996</v>
      </c>
    </row>
    <row r="121" spans="19:32" x14ac:dyDescent="0.25">
      <c r="S121" s="101" t="s">
        <v>99</v>
      </c>
      <c r="T121" s="112"/>
      <c r="U121" s="112"/>
      <c r="V121" s="112">
        <v>173</v>
      </c>
      <c r="W121" s="112">
        <v>168</v>
      </c>
      <c r="X121" s="112">
        <v>199</v>
      </c>
      <c r="Y121" s="112">
        <v>189</v>
      </c>
      <c r="Z121" s="112">
        <v>163</v>
      </c>
      <c r="AB121" s="109" t="str">
        <f>TEXT(Z121,"###,###")</f>
        <v>163</v>
      </c>
    </row>
    <row r="122" spans="19:32" x14ac:dyDescent="0.25">
      <c r="S122" s="101" t="s">
        <v>100</v>
      </c>
      <c r="T122" s="112"/>
      <c r="U122" s="112"/>
      <c r="V122" s="112">
        <v>125</v>
      </c>
      <c r="W122" s="112">
        <v>90</v>
      </c>
      <c r="X122" s="112">
        <v>109</v>
      </c>
      <c r="Y122" s="112">
        <v>128</v>
      </c>
      <c r="Z122" s="112">
        <v>130</v>
      </c>
      <c r="AB122" s="109" t="str">
        <f>TEXT(Z122,"###,###")</f>
        <v>130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988</v>
      </c>
      <c r="W124" s="112">
        <v>1015</v>
      </c>
      <c r="X124" s="112">
        <v>1031</v>
      </c>
      <c r="Y124" s="112">
        <v>1074</v>
      </c>
      <c r="Z124" s="112">
        <v>1126</v>
      </c>
      <c r="AB124" s="109" t="str">
        <f>TEXT(Z124,"###,###")</f>
        <v>1,126</v>
      </c>
      <c r="AD124" s="127">
        <f>Z124/$Z$7*100</f>
        <v>86.815728604471857</v>
      </c>
    </row>
    <row r="125" spans="19:32" x14ac:dyDescent="0.25">
      <c r="S125" s="101" t="s">
        <v>102</v>
      </c>
      <c r="T125" s="112"/>
      <c r="U125" s="112"/>
      <c r="V125" s="112">
        <v>298</v>
      </c>
      <c r="W125" s="112">
        <v>258</v>
      </c>
      <c r="X125" s="112">
        <v>308</v>
      </c>
      <c r="Y125" s="112">
        <v>317</v>
      </c>
      <c r="Z125" s="112">
        <v>293</v>
      </c>
      <c r="AB125" s="109" t="str">
        <f>TEXT(Z125,"###,###")</f>
        <v>293</v>
      </c>
      <c r="AD125" s="127">
        <f>Z125/$Z$7*100</f>
        <v>22.590593677717809</v>
      </c>
    </row>
    <row r="127" spans="19:32" x14ac:dyDescent="0.25">
      <c r="S127" s="101" t="s">
        <v>103</v>
      </c>
      <c r="T127" s="112"/>
      <c r="U127" s="112"/>
      <c r="V127" s="112">
        <v>656</v>
      </c>
      <c r="W127" s="112">
        <v>670</v>
      </c>
      <c r="X127" s="112">
        <v>716</v>
      </c>
      <c r="Y127" s="112">
        <v>726</v>
      </c>
      <c r="Z127" s="112">
        <v>730</v>
      </c>
      <c r="AB127" s="109" t="str">
        <f>TEXT(Z127,"###,###")</f>
        <v>730</v>
      </c>
      <c r="AD127" s="127">
        <f>Z127/$Z$7*100</f>
        <v>56.283731688511949</v>
      </c>
    </row>
    <row r="128" spans="19:32" x14ac:dyDescent="0.25">
      <c r="S128" s="101" t="s">
        <v>104</v>
      </c>
      <c r="T128" s="112"/>
      <c r="U128" s="112"/>
      <c r="V128" s="112">
        <v>501</v>
      </c>
      <c r="W128" s="112">
        <v>524</v>
      </c>
      <c r="X128" s="112">
        <v>520</v>
      </c>
      <c r="Y128" s="112">
        <v>521</v>
      </c>
      <c r="Z128" s="112">
        <v>564</v>
      </c>
      <c r="AB128" s="109" t="str">
        <f>TEXT(Z128,"###,###")</f>
        <v>564</v>
      </c>
      <c r="AD128" s="127">
        <f>Z128/$Z$7*100</f>
        <v>43.484965304548965</v>
      </c>
    </row>
    <row r="130" spans="19:20" x14ac:dyDescent="0.25">
      <c r="S130" s="101" t="s">
        <v>180</v>
      </c>
      <c r="T130" s="127">
        <v>76.79259830377795</v>
      </c>
    </row>
    <row r="131" spans="19:20" x14ac:dyDescent="0.25">
      <c r="S131" s="101" t="s">
        <v>181</v>
      </c>
      <c r="T131" s="127">
        <v>12.567463377023902</v>
      </c>
    </row>
    <row r="132" spans="19:20" x14ac:dyDescent="0.25">
      <c r="S132" s="101" t="s">
        <v>182</v>
      </c>
      <c r="T132" s="127">
        <v>10.023130300693909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982901C-EE5F-4083-9450-014DFBC4483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BCE29784-B2EE-44E2-AEC8-16C6CD4D4A73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4A8C11A1-034A-4BB7-B746-CAF841E419E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7187AC06-093D-4AC3-81D6-398E70E9143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99CA-309F-42E5-9610-88A997464D66}">
  <sheetPr codeName="Sheet70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112</v>
      </c>
      <c r="T1" s="99"/>
      <c r="U1" s="99"/>
      <c r="V1" s="99"/>
      <c r="W1" s="99"/>
      <c r="X1" s="99"/>
      <c r="Y1" s="100" t="s">
        <v>153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112</v>
      </c>
      <c r="Y3" s="105" t="s">
        <v>153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12.6 Circular Head,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6546</v>
      </c>
      <c r="W4" s="108">
        <v>6680</v>
      </c>
      <c r="X4" s="108">
        <v>6760</v>
      </c>
      <c r="Y4" s="108">
        <v>6859</v>
      </c>
      <c r="Z4" s="108">
        <v>7275</v>
      </c>
      <c r="AB4" s="109" t="str">
        <f>TEXT(Z4,"###,###")</f>
        <v>7,275</v>
      </c>
      <c r="AD4" s="110">
        <f>Z4/Y4-1</f>
        <v>6.0650240559848356E-2</v>
      </c>
      <c r="AF4" s="110">
        <f>Z4/V4-1</f>
        <v>0.11136571952337304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3509</v>
      </c>
      <c r="W5" s="108">
        <v>3562</v>
      </c>
      <c r="X5" s="108">
        <v>3652</v>
      </c>
      <c r="Y5" s="108">
        <v>3827</v>
      </c>
      <c r="Z5" s="108">
        <v>3889</v>
      </c>
      <c r="AB5" s="109" t="str">
        <f>TEXT(Z5,"###,###")</f>
        <v>3,889</v>
      </c>
      <c r="AD5" s="110">
        <f t="shared" ref="AD5:AD9" si="0">Z5/Y5-1</f>
        <v>1.620067938332892E-2</v>
      </c>
      <c r="AF5" s="110">
        <f t="shared" ref="AF5:AF9" si="1">Z5/V5-1</f>
        <v>0.10829296095753782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3037</v>
      </c>
      <c r="W6" s="108">
        <v>3121</v>
      </c>
      <c r="X6" s="108">
        <v>3103</v>
      </c>
      <c r="Y6" s="108">
        <v>3023</v>
      </c>
      <c r="Z6" s="108">
        <v>3376</v>
      </c>
      <c r="AB6" s="109" t="str">
        <f>TEXT(Z6,"###,###")</f>
        <v>3,376</v>
      </c>
      <c r="AD6" s="110">
        <f t="shared" si="0"/>
        <v>0.11677141912007949</v>
      </c>
      <c r="AF6" s="110">
        <f t="shared" si="1"/>
        <v>0.11162331247942059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4514</v>
      </c>
      <c r="W7" s="108">
        <v>4568</v>
      </c>
      <c r="X7" s="108">
        <v>4710</v>
      </c>
      <c r="Y7" s="108">
        <v>4679</v>
      </c>
      <c r="Z7" s="108">
        <v>4835</v>
      </c>
      <c r="AB7" s="109" t="str">
        <f>TEXT(Z7,"###,###")</f>
        <v>4,835</v>
      </c>
      <c r="AD7" s="110">
        <f t="shared" si="0"/>
        <v>3.3340457362684317E-2</v>
      </c>
      <c r="AF7" s="110">
        <f t="shared" si="1"/>
        <v>7.1112095702259737E-2</v>
      </c>
    </row>
    <row r="8" spans="1:32" ht="17.25" customHeight="1" x14ac:dyDescent="0.25">
      <c r="A8" s="62" t="s">
        <v>12</v>
      </c>
      <c r="B8" s="63"/>
      <c r="C8" s="29"/>
      <c r="D8" s="64" t="str">
        <f>AB4</f>
        <v>7,275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4,835</v>
      </c>
      <c r="P8" s="65"/>
      <c r="S8" s="107" t="s">
        <v>83</v>
      </c>
      <c r="T8" s="108"/>
      <c r="U8" s="108"/>
      <c r="V8" s="108">
        <v>35592</v>
      </c>
      <c r="W8" s="108">
        <v>36690.5</v>
      </c>
      <c r="X8" s="108">
        <v>38363.89</v>
      </c>
      <c r="Y8" s="108">
        <v>39896.239999999998</v>
      </c>
      <c r="Z8" s="108">
        <v>40457</v>
      </c>
      <c r="AB8" s="109" t="str">
        <f>TEXT(Z8,"$###,###")</f>
        <v>$40,457</v>
      </c>
      <c r="AD8" s="110">
        <f t="shared" si="0"/>
        <v>1.4055459862884367E-2</v>
      </c>
      <c r="AF8" s="110">
        <f t="shared" si="1"/>
        <v>0.13668801977972578</v>
      </c>
    </row>
    <row r="9" spans="1:32" x14ac:dyDescent="0.25">
      <c r="A9" s="30" t="s">
        <v>14</v>
      </c>
      <c r="B9" s="69"/>
      <c r="C9" s="70"/>
      <c r="D9" s="71">
        <f>AD104</f>
        <v>80.192439862542955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54.829369183040335</v>
      </c>
      <c r="P9" s="72" t="s">
        <v>84</v>
      </c>
      <c r="S9" s="107" t="s">
        <v>7</v>
      </c>
      <c r="T9" s="108"/>
      <c r="U9" s="108"/>
      <c r="V9" s="108">
        <v>206970055</v>
      </c>
      <c r="W9" s="108">
        <v>211768962</v>
      </c>
      <c r="X9" s="108">
        <v>231749726</v>
      </c>
      <c r="Y9" s="108">
        <v>241297215</v>
      </c>
      <c r="Z9" s="108">
        <v>259378464</v>
      </c>
      <c r="AB9" s="109" t="str">
        <f>TEXT(Z9/1000000,"$#,###.0")&amp;" mil"</f>
        <v>$259.4 mil</v>
      </c>
      <c r="AD9" s="110">
        <f t="shared" si="0"/>
        <v>7.4933517156424712E-2</v>
      </c>
      <c r="AF9" s="110">
        <f t="shared" si="1"/>
        <v>0.253217350693558</v>
      </c>
    </row>
    <row r="10" spans="1:32" x14ac:dyDescent="0.25">
      <c r="A10" s="30" t="s">
        <v>17</v>
      </c>
      <c r="B10" s="69"/>
      <c r="C10" s="70"/>
      <c r="D10" s="71">
        <f>AD105</f>
        <v>9.855670103092784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45.0258531540848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77.973112719751811</v>
      </c>
      <c r="P11" s="72" t="s">
        <v>84</v>
      </c>
      <c r="S11" s="107" t="s">
        <v>29</v>
      </c>
      <c r="T11" s="112"/>
      <c r="U11" s="112"/>
      <c r="V11" s="112">
        <v>5429</v>
      </c>
      <c r="W11" s="112">
        <v>5624</v>
      </c>
      <c r="X11" s="112">
        <v>5621</v>
      </c>
      <c r="Y11" s="112">
        <v>5750</v>
      </c>
      <c r="Z11" s="112">
        <v>6214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11.892450879007239</v>
      </c>
      <c r="P12" s="72" t="s">
        <v>84</v>
      </c>
      <c r="S12" s="107" t="s">
        <v>30</v>
      </c>
      <c r="T12" s="112"/>
      <c r="U12" s="112"/>
      <c r="V12" s="112">
        <v>1112</v>
      </c>
      <c r="W12" s="112">
        <v>1063</v>
      </c>
      <c r="X12" s="112">
        <v>1134</v>
      </c>
      <c r="Y12" s="112">
        <v>1109</v>
      </c>
      <c r="Z12" s="112">
        <v>1060</v>
      </c>
    </row>
    <row r="13" spans="1:32" ht="15" customHeight="1" x14ac:dyDescent="0.25">
      <c r="A13" s="30" t="s">
        <v>19</v>
      </c>
      <c r="B13" s="70"/>
      <c r="C13" s="70"/>
      <c r="D13" s="71">
        <f>AD108</f>
        <v>17.855670103092784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10.113753877973112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21.347079037800686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42.3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23.477663230240552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17.963576158940398</v>
      </c>
      <c r="P15" s="72" t="s">
        <v>84</v>
      </c>
      <c r="S15" s="115" t="s">
        <v>60</v>
      </c>
      <c r="T15" s="115"/>
      <c r="U15" s="116"/>
      <c r="V15" s="116">
        <v>1443</v>
      </c>
      <c r="W15" s="116">
        <v>1565</v>
      </c>
      <c r="X15" s="116">
        <v>1664</v>
      </c>
      <c r="Y15" s="112">
        <v>1655</v>
      </c>
      <c r="Z15" s="112">
        <v>1744</v>
      </c>
      <c r="AB15" s="117">
        <f t="shared" ref="AB15:AB34" si="2">IF(Z15="np",0,Z15/$Z$34)</f>
        <v>0.23965920021987083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27.45017182130584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82.036423841059602</v>
      </c>
      <c r="P16" s="37" t="s">
        <v>84</v>
      </c>
      <c r="S16" s="115" t="s">
        <v>61</v>
      </c>
      <c r="T16" s="115"/>
      <c r="U16" s="116"/>
      <c r="V16" s="116">
        <v>99</v>
      </c>
      <c r="W16" s="116">
        <v>106</v>
      </c>
      <c r="X16" s="116">
        <v>101</v>
      </c>
      <c r="Y16" s="112">
        <v>103</v>
      </c>
      <c r="Z16" s="112">
        <v>108</v>
      </c>
      <c r="AB16" s="117">
        <f t="shared" si="2"/>
        <v>1.4841280747560808E-2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879</v>
      </c>
      <c r="W17" s="116">
        <v>828</v>
      </c>
      <c r="X17" s="116">
        <v>762</v>
      </c>
      <c r="Y17" s="112">
        <v>731</v>
      </c>
      <c r="Z17" s="112">
        <v>713</v>
      </c>
      <c r="AB17" s="117">
        <f t="shared" si="2"/>
        <v>9.7979936787137553E-2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30</v>
      </c>
      <c r="W18" s="116">
        <v>28</v>
      </c>
      <c r="X18" s="116">
        <v>33</v>
      </c>
      <c r="Y18" s="112">
        <v>28</v>
      </c>
      <c r="Z18" s="112">
        <v>29</v>
      </c>
      <c r="AB18" s="117">
        <f t="shared" si="2"/>
        <v>3.9851587192524388E-3</v>
      </c>
    </row>
    <row r="19" spans="1:28" x14ac:dyDescent="0.25">
      <c r="A19" s="61" t="str">
        <f>$S$1&amp;" ("&amp;$V$2&amp;" to "&amp;$Z$2&amp;")"</f>
        <v>Circular Head (2017-18 to 2021-22)</v>
      </c>
      <c r="B19" s="61"/>
      <c r="C19" s="61"/>
      <c r="D19" s="61"/>
      <c r="E19" s="61"/>
      <c r="F19" s="61"/>
      <c r="G19" s="61" t="str">
        <f>$S$1&amp;" ("&amp;$V$2&amp;" to "&amp;$Z$2&amp;")"</f>
        <v>Circular Head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311</v>
      </c>
      <c r="W19" s="116">
        <v>316</v>
      </c>
      <c r="X19" s="116">
        <v>274</v>
      </c>
      <c r="Y19" s="112">
        <v>266</v>
      </c>
      <c r="Z19" s="112">
        <v>290</v>
      </c>
      <c r="AB19" s="117">
        <f t="shared" si="2"/>
        <v>3.9851587192524393E-2</v>
      </c>
    </row>
    <row r="20" spans="1:28" x14ac:dyDescent="0.25">
      <c r="S20" s="115" t="s">
        <v>65</v>
      </c>
      <c r="T20" s="115"/>
      <c r="U20" s="116"/>
      <c r="V20" s="116">
        <v>177</v>
      </c>
      <c r="W20" s="116">
        <v>169</v>
      </c>
      <c r="X20" s="116">
        <v>146</v>
      </c>
      <c r="Y20" s="112">
        <v>149</v>
      </c>
      <c r="Z20" s="112">
        <v>169</v>
      </c>
      <c r="AB20" s="117">
        <f t="shared" si="2"/>
        <v>2.3223855984609042E-2</v>
      </c>
    </row>
    <row r="21" spans="1:28" x14ac:dyDescent="0.25">
      <c r="S21" s="115" t="s">
        <v>66</v>
      </c>
      <c r="T21" s="115"/>
      <c r="U21" s="116"/>
      <c r="V21" s="116">
        <v>358</v>
      </c>
      <c r="W21" s="116">
        <v>376</v>
      </c>
      <c r="X21" s="116">
        <v>437</v>
      </c>
      <c r="Y21" s="112">
        <v>454</v>
      </c>
      <c r="Z21" s="112">
        <v>499</v>
      </c>
      <c r="AB21" s="117">
        <f t="shared" si="2"/>
        <v>6.8572213824378184E-2</v>
      </c>
    </row>
    <row r="22" spans="1:28" x14ac:dyDescent="0.25">
      <c r="S22" s="115" t="s">
        <v>67</v>
      </c>
      <c r="T22" s="115"/>
      <c r="U22" s="116"/>
      <c r="V22" s="116">
        <v>433</v>
      </c>
      <c r="W22" s="116">
        <v>393</v>
      </c>
      <c r="X22" s="116">
        <v>383</v>
      </c>
      <c r="Y22" s="112">
        <v>389</v>
      </c>
      <c r="Z22" s="112">
        <v>461</v>
      </c>
      <c r="AB22" s="117">
        <f t="shared" si="2"/>
        <v>6.3350281709495665E-2</v>
      </c>
    </row>
    <row r="23" spans="1:28" x14ac:dyDescent="0.25">
      <c r="S23" s="115" t="s">
        <v>68</v>
      </c>
      <c r="T23" s="115"/>
      <c r="U23" s="116"/>
      <c r="V23" s="116">
        <v>270</v>
      </c>
      <c r="W23" s="116">
        <v>239</v>
      </c>
      <c r="X23" s="116">
        <v>265</v>
      </c>
      <c r="Y23" s="112">
        <v>281</v>
      </c>
      <c r="Z23" s="112">
        <v>267</v>
      </c>
      <c r="AB23" s="117">
        <f t="shared" si="2"/>
        <v>3.6690944070358666E-2</v>
      </c>
    </row>
    <row r="24" spans="1:28" x14ac:dyDescent="0.25">
      <c r="S24" s="115" t="s">
        <v>69</v>
      </c>
      <c r="T24" s="115"/>
      <c r="U24" s="116"/>
      <c r="V24" s="116">
        <v>24</v>
      </c>
      <c r="W24" s="116">
        <v>22</v>
      </c>
      <c r="X24" s="116">
        <v>6</v>
      </c>
      <c r="Y24" s="112">
        <v>4</v>
      </c>
      <c r="Z24" s="112">
        <v>8</v>
      </c>
      <c r="AB24" s="117">
        <f t="shared" si="2"/>
        <v>1.0993541294489488E-3</v>
      </c>
    </row>
    <row r="25" spans="1:28" x14ac:dyDescent="0.25">
      <c r="S25" s="115" t="s">
        <v>70</v>
      </c>
      <c r="T25" s="115"/>
      <c r="U25" s="116"/>
      <c r="V25" s="116">
        <v>74</v>
      </c>
      <c r="W25" s="116">
        <v>66</v>
      </c>
      <c r="X25" s="116">
        <v>92</v>
      </c>
      <c r="Y25" s="112">
        <v>96</v>
      </c>
      <c r="Z25" s="112">
        <v>84</v>
      </c>
      <c r="AB25" s="117">
        <f t="shared" si="2"/>
        <v>1.1543218359213962E-2</v>
      </c>
    </row>
    <row r="26" spans="1:28" x14ac:dyDescent="0.25">
      <c r="S26" s="115" t="s">
        <v>71</v>
      </c>
      <c r="T26" s="115"/>
      <c r="U26" s="116"/>
      <c r="V26" s="116">
        <v>134</v>
      </c>
      <c r="W26" s="116">
        <v>87</v>
      </c>
      <c r="X26" s="116">
        <v>88</v>
      </c>
      <c r="Y26" s="112">
        <v>87</v>
      </c>
      <c r="Z26" s="112">
        <v>88</v>
      </c>
      <c r="AB26" s="117">
        <f t="shared" si="2"/>
        <v>1.2092895423938436E-2</v>
      </c>
    </row>
    <row r="27" spans="1:28" x14ac:dyDescent="0.25">
      <c r="S27" s="115" t="s">
        <v>72</v>
      </c>
      <c r="T27" s="115"/>
      <c r="U27" s="116"/>
      <c r="V27" s="116">
        <v>130</v>
      </c>
      <c r="W27" s="116">
        <v>134</v>
      </c>
      <c r="X27" s="116">
        <v>155</v>
      </c>
      <c r="Y27" s="112">
        <v>139</v>
      </c>
      <c r="Z27" s="112">
        <v>180</v>
      </c>
      <c r="AB27" s="117">
        <f t="shared" si="2"/>
        <v>2.4735467912601346E-2</v>
      </c>
    </row>
    <row r="28" spans="1:28" x14ac:dyDescent="0.25">
      <c r="S28" s="115" t="s">
        <v>73</v>
      </c>
      <c r="T28" s="115"/>
      <c r="U28" s="116"/>
      <c r="V28" s="116">
        <v>335</v>
      </c>
      <c r="W28" s="116">
        <v>426</v>
      </c>
      <c r="X28" s="116">
        <v>468</v>
      </c>
      <c r="Y28" s="112">
        <v>573</v>
      </c>
      <c r="Z28" s="112">
        <v>636</v>
      </c>
      <c r="AB28" s="117">
        <f t="shared" si="2"/>
        <v>8.7398653291191425E-2</v>
      </c>
    </row>
    <row r="29" spans="1:28" x14ac:dyDescent="0.25">
      <c r="S29" s="115" t="s">
        <v>74</v>
      </c>
      <c r="T29" s="115"/>
      <c r="U29" s="116"/>
      <c r="V29" s="116">
        <v>195</v>
      </c>
      <c r="W29" s="116">
        <v>220</v>
      </c>
      <c r="X29" s="116">
        <v>200</v>
      </c>
      <c r="Y29" s="112">
        <v>236</v>
      </c>
      <c r="Z29" s="112">
        <v>292</v>
      </c>
      <c r="AB29" s="117">
        <f t="shared" si="2"/>
        <v>4.012642572488663E-2</v>
      </c>
    </row>
    <row r="30" spans="1:28" x14ac:dyDescent="0.25">
      <c r="S30" s="115" t="s">
        <v>75</v>
      </c>
      <c r="T30" s="115"/>
      <c r="U30" s="116"/>
      <c r="V30" s="116">
        <v>332</v>
      </c>
      <c r="W30" s="116">
        <v>343</v>
      </c>
      <c r="X30" s="116">
        <v>354</v>
      </c>
      <c r="Y30" s="112">
        <v>396</v>
      </c>
      <c r="Z30" s="112">
        <v>440</v>
      </c>
      <c r="AB30" s="117">
        <f t="shared" si="2"/>
        <v>6.0464477119692182E-2</v>
      </c>
    </row>
    <row r="31" spans="1:28" x14ac:dyDescent="0.25">
      <c r="S31" s="115" t="s">
        <v>76</v>
      </c>
      <c r="T31" s="115"/>
      <c r="U31" s="116"/>
      <c r="V31" s="116">
        <v>358</v>
      </c>
      <c r="W31" s="116">
        <v>423</v>
      </c>
      <c r="X31" s="116">
        <v>442</v>
      </c>
      <c r="Y31" s="112">
        <v>445</v>
      </c>
      <c r="Z31" s="112">
        <v>505</v>
      </c>
      <c r="AB31" s="117">
        <f t="shared" si="2"/>
        <v>6.9396729421464895E-2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32</v>
      </c>
      <c r="W32" s="116">
        <v>56</v>
      </c>
      <c r="X32" s="116">
        <v>59</v>
      </c>
      <c r="Y32" s="112">
        <v>45</v>
      </c>
      <c r="Z32" s="112">
        <v>41</v>
      </c>
      <c r="AB32" s="117">
        <f t="shared" si="2"/>
        <v>5.6341899134258622E-3</v>
      </c>
    </row>
    <row r="33" spans="19:32" x14ac:dyDescent="0.25">
      <c r="S33" s="115" t="s">
        <v>78</v>
      </c>
      <c r="T33" s="115"/>
      <c r="U33" s="116"/>
      <c r="V33" s="116">
        <v>228</v>
      </c>
      <c r="W33" s="116">
        <v>261</v>
      </c>
      <c r="X33" s="116">
        <v>263</v>
      </c>
      <c r="Y33" s="112">
        <v>265</v>
      </c>
      <c r="Z33" s="112">
        <v>255</v>
      </c>
      <c r="AB33" s="117">
        <f t="shared" si="2"/>
        <v>3.5041912876185244E-2</v>
      </c>
    </row>
    <row r="34" spans="19:32" x14ac:dyDescent="0.25">
      <c r="S34" s="118" t="s">
        <v>53</v>
      </c>
      <c r="T34" s="118"/>
      <c r="U34" s="119"/>
      <c r="V34" s="119">
        <v>6544</v>
      </c>
      <c r="W34" s="119">
        <v>6683</v>
      </c>
      <c r="X34" s="119">
        <v>6761</v>
      </c>
      <c r="Y34" s="120">
        <v>6859</v>
      </c>
      <c r="Z34" s="120">
        <v>7277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3764</v>
      </c>
      <c r="W37" s="112">
        <v>3729</v>
      </c>
      <c r="X37" s="112">
        <v>3897</v>
      </c>
      <c r="Y37" s="112">
        <v>3894</v>
      </c>
      <c r="Z37" s="112">
        <v>3964</v>
      </c>
      <c r="AB37" s="132">
        <f>Z37/Z40*100</f>
        <v>82.036423841059602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745</v>
      </c>
      <c r="W38" s="112">
        <v>836</v>
      </c>
      <c r="X38" s="112">
        <v>811</v>
      </c>
      <c r="Y38" s="112">
        <v>784</v>
      </c>
      <c r="Z38" s="112">
        <v>868</v>
      </c>
      <c r="AB38" s="132">
        <f>Z38/Z40*100</f>
        <v>17.963576158940398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4509</v>
      </c>
      <c r="W40" s="112">
        <v>4565</v>
      </c>
      <c r="X40" s="112">
        <v>4708</v>
      </c>
      <c r="Y40" s="112">
        <v>4678</v>
      </c>
      <c r="Z40" s="112">
        <v>4832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8</v>
      </c>
      <c r="W44" s="112">
        <v>14</v>
      </c>
      <c r="X44" s="112">
        <v>14</v>
      </c>
      <c r="Y44" s="112">
        <v>11</v>
      </c>
      <c r="Z44" s="112">
        <v>11</v>
      </c>
    </row>
    <row r="45" spans="19:32" x14ac:dyDescent="0.25">
      <c r="S45" s="115" t="s">
        <v>37</v>
      </c>
      <c r="T45" s="115"/>
      <c r="U45" s="112"/>
      <c r="V45" s="112">
        <v>111</v>
      </c>
      <c r="W45" s="112">
        <v>88</v>
      </c>
      <c r="X45" s="112">
        <v>100</v>
      </c>
      <c r="Y45" s="112">
        <v>110</v>
      </c>
      <c r="Z45" s="112">
        <v>130</v>
      </c>
    </row>
    <row r="46" spans="19:32" x14ac:dyDescent="0.25">
      <c r="S46" s="115" t="s">
        <v>38</v>
      </c>
      <c r="T46" s="115"/>
      <c r="U46" s="112"/>
      <c r="V46" s="112">
        <v>227</v>
      </c>
      <c r="W46" s="112">
        <v>256</v>
      </c>
      <c r="X46" s="112">
        <v>236</v>
      </c>
      <c r="Y46" s="112">
        <v>242</v>
      </c>
      <c r="Z46" s="112">
        <v>241</v>
      </c>
    </row>
    <row r="47" spans="19:32" x14ac:dyDescent="0.25">
      <c r="S47" s="115" t="s">
        <v>39</v>
      </c>
      <c r="T47" s="115"/>
      <c r="U47" s="112"/>
      <c r="V47" s="112">
        <v>342</v>
      </c>
      <c r="W47" s="112">
        <v>373</v>
      </c>
      <c r="X47" s="112">
        <v>363</v>
      </c>
      <c r="Y47" s="112">
        <v>327</v>
      </c>
      <c r="Z47" s="112">
        <v>304</v>
      </c>
    </row>
    <row r="48" spans="19:32" x14ac:dyDescent="0.25">
      <c r="S48" s="115" t="s">
        <v>40</v>
      </c>
      <c r="T48" s="115"/>
      <c r="U48" s="112"/>
      <c r="V48" s="112">
        <v>407</v>
      </c>
      <c r="W48" s="112">
        <v>463</v>
      </c>
      <c r="X48" s="112">
        <v>514</v>
      </c>
      <c r="Y48" s="112">
        <v>567</v>
      </c>
      <c r="Z48" s="112">
        <v>557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333</v>
      </c>
      <c r="W49" s="112">
        <v>323</v>
      </c>
      <c r="X49" s="112">
        <v>383</v>
      </c>
      <c r="Y49" s="112">
        <v>452</v>
      </c>
      <c r="Z49" s="112">
        <v>498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Circular Head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332</v>
      </c>
      <c r="W50" s="112">
        <v>332</v>
      </c>
      <c r="X50" s="112">
        <v>322</v>
      </c>
      <c r="Y50" s="112">
        <v>370</v>
      </c>
      <c r="Z50" s="112">
        <v>351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263</v>
      </c>
      <c r="W51" s="112">
        <v>273</v>
      </c>
      <c r="X51" s="112">
        <v>279</v>
      </c>
      <c r="Y51" s="112">
        <v>285</v>
      </c>
      <c r="Z51" s="112">
        <v>299</v>
      </c>
    </row>
    <row r="52" spans="1:26" ht="15" customHeight="1" x14ac:dyDescent="0.25">
      <c r="S52" s="115" t="s">
        <v>44</v>
      </c>
      <c r="T52" s="115"/>
      <c r="U52" s="112"/>
      <c r="V52" s="112">
        <v>310</v>
      </c>
      <c r="W52" s="112">
        <v>301</v>
      </c>
      <c r="X52" s="112">
        <v>293</v>
      </c>
      <c r="Y52" s="112">
        <v>289</v>
      </c>
      <c r="Z52" s="112">
        <v>303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318</v>
      </c>
      <c r="W53" s="112">
        <v>274</v>
      </c>
      <c r="X53" s="112">
        <v>275</v>
      </c>
      <c r="Y53" s="112">
        <v>281</v>
      </c>
      <c r="Z53" s="112">
        <v>284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336</v>
      </c>
      <c r="W54" s="112">
        <v>340</v>
      </c>
      <c r="X54" s="112">
        <v>326</v>
      </c>
      <c r="Y54" s="112">
        <v>303</v>
      </c>
      <c r="Z54" s="112">
        <v>300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261</v>
      </c>
      <c r="W55" s="112">
        <v>249</v>
      </c>
      <c r="X55" s="112">
        <v>265</v>
      </c>
      <c r="Y55" s="112">
        <v>284</v>
      </c>
      <c r="Z55" s="112">
        <v>307</v>
      </c>
    </row>
    <row r="56" spans="1:26" ht="15" customHeight="1" x14ac:dyDescent="0.25">
      <c r="S56" s="115" t="s">
        <v>48</v>
      </c>
      <c r="T56" s="115"/>
      <c r="U56" s="112"/>
      <c r="V56" s="112">
        <v>165</v>
      </c>
      <c r="W56" s="112">
        <v>160</v>
      </c>
      <c r="X56" s="112">
        <v>152</v>
      </c>
      <c r="Y56" s="112">
        <v>171</v>
      </c>
      <c r="Z56" s="112">
        <v>163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66</v>
      </c>
      <c r="W57" s="112">
        <v>65</v>
      </c>
      <c r="X57" s="112">
        <v>59</v>
      </c>
      <c r="Y57" s="112">
        <v>77</v>
      </c>
      <c r="Z57" s="112">
        <v>83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32</v>
      </c>
      <c r="W58" s="112">
        <v>30</v>
      </c>
      <c r="X58" s="112">
        <v>37</v>
      </c>
      <c r="Y58" s="112">
        <v>31</v>
      </c>
      <c r="Z58" s="112">
        <v>29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18</v>
      </c>
      <c r="W59" s="112">
        <v>12</v>
      </c>
      <c r="X59" s="112">
        <v>17</v>
      </c>
      <c r="Y59" s="112">
        <v>17</v>
      </c>
      <c r="Z59" s="112">
        <v>9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7</v>
      </c>
      <c r="W60" s="112">
        <v>9</v>
      </c>
      <c r="X60" s="112">
        <v>15</v>
      </c>
      <c r="Y60" s="112">
        <v>10</v>
      </c>
      <c r="Z60" s="112">
        <v>12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3507</v>
      </c>
      <c r="W61" s="112">
        <v>3561</v>
      </c>
      <c r="X61" s="112">
        <v>3654</v>
      </c>
      <c r="Y61" s="112">
        <v>3827</v>
      </c>
      <c r="Z61" s="112">
        <v>3894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7</v>
      </c>
      <c r="W63" s="112">
        <v>7</v>
      </c>
      <c r="X63" s="112">
        <v>16</v>
      </c>
      <c r="Y63" s="112">
        <v>22</v>
      </c>
      <c r="Z63" s="112">
        <v>24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67</v>
      </c>
      <c r="W64" s="112">
        <v>85</v>
      </c>
      <c r="X64" s="112">
        <v>83</v>
      </c>
      <c r="Y64" s="112">
        <v>105</v>
      </c>
      <c r="Z64" s="112">
        <v>146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Circular Head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211</v>
      </c>
      <c r="W65" s="112">
        <v>234</v>
      </c>
      <c r="X65" s="112">
        <v>196</v>
      </c>
      <c r="Y65" s="112">
        <v>194</v>
      </c>
      <c r="Z65" s="112">
        <v>212</v>
      </c>
    </row>
    <row r="66" spans="1:26" x14ac:dyDescent="0.25">
      <c r="S66" s="115" t="s">
        <v>39</v>
      </c>
      <c r="T66" s="115"/>
      <c r="U66" s="112"/>
      <c r="V66" s="112">
        <v>284</v>
      </c>
      <c r="W66" s="112">
        <v>302</v>
      </c>
      <c r="X66" s="112">
        <v>274</v>
      </c>
      <c r="Y66" s="112">
        <v>256</v>
      </c>
      <c r="Z66" s="112">
        <v>277</v>
      </c>
    </row>
    <row r="67" spans="1:26" x14ac:dyDescent="0.25">
      <c r="S67" s="115" t="s">
        <v>40</v>
      </c>
      <c r="T67" s="115"/>
      <c r="U67" s="112"/>
      <c r="V67" s="112">
        <v>269</v>
      </c>
      <c r="W67" s="112">
        <v>318</v>
      </c>
      <c r="X67" s="112">
        <v>362</v>
      </c>
      <c r="Y67" s="112">
        <v>318</v>
      </c>
      <c r="Z67" s="112">
        <v>350</v>
      </c>
    </row>
    <row r="68" spans="1:26" x14ac:dyDescent="0.25">
      <c r="S68" s="115" t="s">
        <v>41</v>
      </c>
      <c r="T68" s="115"/>
      <c r="U68" s="112"/>
      <c r="V68" s="112">
        <v>317</v>
      </c>
      <c r="W68" s="112">
        <v>297</v>
      </c>
      <c r="X68" s="112">
        <v>283</v>
      </c>
      <c r="Y68" s="112">
        <v>261</v>
      </c>
      <c r="Z68" s="112">
        <v>338</v>
      </c>
    </row>
    <row r="69" spans="1:26" x14ac:dyDescent="0.25">
      <c r="S69" s="115" t="s">
        <v>42</v>
      </c>
      <c r="T69" s="115"/>
      <c r="U69" s="112"/>
      <c r="V69" s="112">
        <v>273</v>
      </c>
      <c r="W69" s="112">
        <v>275</v>
      </c>
      <c r="X69" s="112">
        <v>283</v>
      </c>
      <c r="Y69" s="112">
        <v>297</v>
      </c>
      <c r="Z69" s="112">
        <v>329</v>
      </c>
    </row>
    <row r="70" spans="1:26" x14ac:dyDescent="0.25">
      <c r="S70" s="115" t="s">
        <v>43</v>
      </c>
      <c r="T70" s="115"/>
      <c r="U70" s="112"/>
      <c r="V70" s="112">
        <v>253</v>
      </c>
      <c r="W70" s="112">
        <v>260</v>
      </c>
      <c r="X70" s="112">
        <v>271</v>
      </c>
      <c r="Y70" s="112">
        <v>243</v>
      </c>
      <c r="Z70" s="112">
        <v>299</v>
      </c>
    </row>
    <row r="71" spans="1:26" x14ac:dyDescent="0.25">
      <c r="S71" s="115" t="s">
        <v>44</v>
      </c>
      <c r="T71" s="115"/>
      <c r="U71" s="112"/>
      <c r="V71" s="112">
        <v>333</v>
      </c>
      <c r="W71" s="112">
        <v>309</v>
      </c>
      <c r="X71" s="112">
        <v>282</v>
      </c>
      <c r="Y71" s="112">
        <v>277</v>
      </c>
      <c r="Z71" s="112">
        <v>269</v>
      </c>
    </row>
    <row r="72" spans="1:26" x14ac:dyDescent="0.25">
      <c r="S72" s="115" t="s">
        <v>45</v>
      </c>
      <c r="T72" s="115"/>
      <c r="U72" s="112"/>
      <c r="V72" s="112">
        <v>309</v>
      </c>
      <c r="W72" s="112">
        <v>311</v>
      </c>
      <c r="X72" s="112">
        <v>319</v>
      </c>
      <c r="Y72" s="112">
        <v>324</v>
      </c>
      <c r="Z72" s="112">
        <v>326</v>
      </c>
    </row>
    <row r="73" spans="1:26" x14ac:dyDescent="0.25">
      <c r="S73" s="115" t="s">
        <v>46</v>
      </c>
      <c r="T73" s="115"/>
      <c r="U73" s="112"/>
      <c r="V73" s="112">
        <v>337</v>
      </c>
      <c r="W73" s="112">
        <v>352</v>
      </c>
      <c r="X73" s="112">
        <v>333</v>
      </c>
      <c r="Y73" s="112">
        <v>278</v>
      </c>
      <c r="Z73" s="112">
        <v>297</v>
      </c>
    </row>
    <row r="74" spans="1:26" x14ac:dyDescent="0.25">
      <c r="S74" s="115" t="s">
        <v>47</v>
      </c>
      <c r="T74" s="115"/>
      <c r="U74" s="112"/>
      <c r="V74" s="112">
        <v>196</v>
      </c>
      <c r="W74" s="112">
        <v>201</v>
      </c>
      <c r="X74" s="112">
        <v>221</v>
      </c>
      <c r="Y74" s="112">
        <v>243</v>
      </c>
      <c r="Z74" s="112">
        <v>300</v>
      </c>
    </row>
    <row r="75" spans="1:26" x14ac:dyDescent="0.25">
      <c r="S75" s="115" t="s">
        <v>48</v>
      </c>
      <c r="T75" s="115"/>
      <c r="U75" s="112"/>
      <c r="V75" s="112">
        <v>92</v>
      </c>
      <c r="W75" s="112">
        <v>92</v>
      </c>
      <c r="X75" s="112">
        <v>101</v>
      </c>
      <c r="Y75" s="112">
        <v>128</v>
      </c>
      <c r="Z75" s="112">
        <v>138</v>
      </c>
    </row>
    <row r="76" spans="1:26" x14ac:dyDescent="0.25">
      <c r="S76" s="115" t="s">
        <v>49</v>
      </c>
      <c r="T76" s="115"/>
      <c r="U76" s="112"/>
      <c r="V76" s="112">
        <v>44</v>
      </c>
      <c r="W76" s="112">
        <v>38</v>
      </c>
      <c r="X76" s="112">
        <v>37</v>
      </c>
      <c r="Y76" s="112">
        <v>33</v>
      </c>
      <c r="Z76" s="112">
        <v>38</v>
      </c>
    </row>
    <row r="77" spans="1:26" x14ac:dyDescent="0.25">
      <c r="S77" s="115" t="s">
        <v>50</v>
      </c>
      <c r="T77" s="115"/>
      <c r="U77" s="112"/>
      <c r="V77" s="112">
        <v>26</v>
      </c>
      <c r="W77" s="112">
        <v>22</v>
      </c>
      <c r="X77" s="112">
        <v>27</v>
      </c>
      <c r="Y77" s="112">
        <v>25</v>
      </c>
      <c r="Z77" s="112">
        <v>27</v>
      </c>
    </row>
    <row r="78" spans="1:26" x14ac:dyDescent="0.25">
      <c r="S78" s="115" t="s">
        <v>51</v>
      </c>
      <c r="T78" s="115"/>
      <c r="U78" s="112"/>
      <c r="V78" s="112">
        <v>14</v>
      </c>
      <c r="W78" s="112">
        <v>17</v>
      </c>
      <c r="X78" s="112">
        <v>12</v>
      </c>
      <c r="Y78" s="112">
        <v>11</v>
      </c>
      <c r="Z78" s="112">
        <v>9</v>
      </c>
    </row>
    <row r="79" spans="1:26" x14ac:dyDescent="0.25">
      <c r="S79" s="115" t="s">
        <v>52</v>
      </c>
      <c r="T79" s="115"/>
      <c r="U79" s="112"/>
      <c r="V79" s="112">
        <v>3</v>
      </c>
      <c r="W79" s="112">
        <v>8</v>
      </c>
      <c r="X79" s="112">
        <v>9</v>
      </c>
      <c r="Y79" s="112">
        <v>8</v>
      </c>
      <c r="Z79" s="112">
        <v>5</v>
      </c>
    </row>
    <row r="80" spans="1:26" x14ac:dyDescent="0.25">
      <c r="S80" s="118" t="s">
        <v>53</v>
      </c>
      <c r="T80" s="118"/>
      <c r="U80" s="112"/>
      <c r="V80" s="112">
        <v>3036</v>
      </c>
      <c r="W80" s="112">
        <v>3115</v>
      </c>
      <c r="X80" s="112">
        <v>3105</v>
      </c>
      <c r="Y80" s="112">
        <v>3023</v>
      </c>
      <c r="Z80" s="112">
        <v>3375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Circular Head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260</v>
      </c>
      <c r="W83" s="112">
        <v>265</v>
      </c>
      <c r="X83" s="112">
        <v>282</v>
      </c>
      <c r="Y83" s="112">
        <v>307</v>
      </c>
      <c r="Z83" s="112">
        <v>317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104</v>
      </c>
      <c r="W84" s="112">
        <v>111</v>
      </c>
      <c r="X84" s="112">
        <v>110</v>
      </c>
      <c r="Y84" s="112">
        <v>114</v>
      </c>
      <c r="Z84" s="112">
        <v>119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321</v>
      </c>
      <c r="W85" s="112">
        <v>338</v>
      </c>
      <c r="X85" s="112">
        <v>345</v>
      </c>
      <c r="Y85" s="112">
        <v>346</v>
      </c>
      <c r="Z85" s="112">
        <v>371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7,275</v>
      </c>
      <c r="D86" s="94">
        <f t="shared" ref="D86:D91" si="4">AD4</f>
        <v>6.0650240559848356E-2</v>
      </c>
      <c r="E86" s="95">
        <f t="shared" ref="E86:E91" si="5">AD4</f>
        <v>6.0650240559848356E-2</v>
      </c>
      <c r="F86" s="94">
        <f t="shared" ref="F86:F91" si="6">AF4</f>
        <v>0.11136571952337304</v>
      </c>
      <c r="G86" s="95">
        <f t="shared" ref="G86:G91" si="7">AF4</f>
        <v>0.11136571952337304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54</v>
      </c>
      <c r="W86" s="112">
        <v>58</v>
      </c>
      <c r="X86" s="112">
        <v>74</v>
      </c>
      <c r="Y86" s="112">
        <v>89</v>
      </c>
      <c r="Z86" s="112">
        <v>88</v>
      </c>
    </row>
    <row r="87" spans="1:30" ht="15" customHeight="1" x14ac:dyDescent="0.25">
      <c r="A87" s="96" t="s">
        <v>4</v>
      </c>
      <c r="B87" s="49"/>
      <c r="C87" s="97" t="str">
        <f t="shared" si="3"/>
        <v>3,889</v>
      </c>
      <c r="D87" s="94">
        <f t="shared" si="4"/>
        <v>1.620067938332892E-2</v>
      </c>
      <c r="E87" s="95">
        <f t="shared" si="5"/>
        <v>1.620067938332892E-2</v>
      </c>
      <c r="F87" s="94">
        <f t="shared" si="6"/>
        <v>0.10829296095753782</v>
      </c>
      <c r="G87" s="95">
        <f t="shared" si="7"/>
        <v>0.10829296095753782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42</v>
      </c>
      <c r="W87" s="112">
        <v>37</v>
      </c>
      <c r="X87" s="112">
        <v>42</v>
      </c>
      <c r="Y87" s="112">
        <v>44</v>
      </c>
      <c r="Z87" s="112">
        <v>41</v>
      </c>
    </row>
    <row r="88" spans="1:30" ht="15" customHeight="1" x14ac:dyDescent="0.25">
      <c r="A88" s="96" t="s">
        <v>5</v>
      </c>
      <c r="B88" s="49"/>
      <c r="C88" s="97" t="str">
        <f t="shared" si="3"/>
        <v>3,376</v>
      </c>
      <c r="D88" s="94">
        <f t="shared" si="4"/>
        <v>0.11677141912007949</v>
      </c>
      <c r="E88" s="95">
        <f t="shared" si="5"/>
        <v>0.11677141912007949</v>
      </c>
      <c r="F88" s="94">
        <f t="shared" si="6"/>
        <v>0.11162331247942059</v>
      </c>
      <c r="G88" s="95">
        <f t="shared" si="7"/>
        <v>0.11162331247942059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50</v>
      </c>
      <c r="W88" s="112">
        <v>58</v>
      </c>
      <c r="X88" s="112">
        <v>54</v>
      </c>
      <c r="Y88" s="112">
        <v>53</v>
      </c>
      <c r="Z88" s="112">
        <v>60</v>
      </c>
    </row>
    <row r="89" spans="1:30" ht="15" customHeight="1" x14ac:dyDescent="0.25">
      <c r="A89" s="49" t="s">
        <v>6</v>
      </c>
      <c r="B89" s="49"/>
      <c r="C89" s="97" t="str">
        <f t="shared" si="3"/>
        <v>4,835</v>
      </c>
      <c r="D89" s="94">
        <f t="shared" si="4"/>
        <v>3.3340457362684317E-2</v>
      </c>
      <c r="E89" s="95">
        <f t="shared" si="5"/>
        <v>3.3340457362684317E-2</v>
      </c>
      <c r="F89" s="94">
        <f t="shared" si="6"/>
        <v>7.1112095702259737E-2</v>
      </c>
      <c r="G89" s="95">
        <f t="shared" si="7"/>
        <v>7.1112095702259737E-2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300</v>
      </c>
      <c r="W89" s="112">
        <v>294</v>
      </c>
      <c r="X89" s="112">
        <v>309</v>
      </c>
      <c r="Y89" s="112">
        <v>300</v>
      </c>
      <c r="Z89" s="112">
        <v>309</v>
      </c>
    </row>
    <row r="90" spans="1:30" ht="15" customHeight="1" x14ac:dyDescent="0.25">
      <c r="A90" s="49" t="s">
        <v>96</v>
      </c>
      <c r="B90" s="49"/>
      <c r="C90" s="97" t="str">
        <f t="shared" si="3"/>
        <v>$40,457</v>
      </c>
      <c r="D90" s="94">
        <f t="shared" si="4"/>
        <v>1.4055459862884367E-2</v>
      </c>
      <c r="E90" s="95">
        <f t="shared" si="5"/>
        <v>1.4055459862884367E-2</v>
      </c>
      <c r="F90" s="94">
        <f t="shared" si="6"/>
        <v>0.13668801977972578</v>
      </c>
      <c r="G90" s="95">
        <f t="shared" si="7"/>
        <v>0.13668801977972578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711</v>
      </c>
      <c r="W90" s="112">
        <v>741</v>
      </c>
      <c r="X90" s="112">
        <v>753</v>
      </c>
      <c r="Y90" s="112">
        <v>775</v>
      </c>
      <c r="Z90" s="112">
        <v>781</v>
      </c>
    </row>
    <row r="91" spans="1:30" ht="15" customHeight="1" x14ac:dyDescent="0.25">
      <c r="A91" s="49" t="s">
        <v>7</v>
      </c>
      <c r="B91" s="49"/>
      <c r="C91" s="97" t="str">
        <f t="shared" si="3"/>
        <v>$259.4 mil</v>
      </c>
      <c r="D91" s="94">
        <f t="shared" si="4"/>
        <v>7.4933517156424712E-2</v>
      </c>
      <c r="E91" s="95">
        <f t="shared" si="5"/>
        <v>7.4933517156424712E-2</v>
      </c>
      <c r="F91" s="94">
        <f t="shared" si="6"/>
        <v>0.253217350693558</v>
      </c>
      <c r="G91" s="95">
        <f t="shared" si="7"/>
        <v>0.253217350693558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2444</v>
      </c>
      <c r="W91" s="112">
        <v>2510</v>
      </c>
      <c r="X91" s="112">
        <v>2592</v>
      </c>
      <c r="Y91" s="112">
        <v>2599</v>
      </c>
      <c r="Z91" s="112">
        <v>2655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138</v>
      </c>
      <c r="W93" s="112">
        <v>135</v>
      </c>
      <c r="X93" s="112">
        <v>136</v>
      </c>
      <c r="Y93" s="112">
        <v>155</v>
      </c>
      <c r="Z93" s="112">
        <v>152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199</v>
      </c>
      <c r="W94" s="112">
        <v>197</v>
      </c>
      <c r="X94" s="112">
        <v>215</v>
      </c>
      <c r="Y94" s="112">
        <v>225</v>
      </c>
      <c r="Z94" s="112">
        <v>239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68</v>
      </c>
      <c r="W95" s="112">
        <v>71</v>
      </c>
      <c r="X95" s="112">
        <v>78</v>
      </c>
      <c r="Y95" s="112">
        <v>81</v>
      </c>
      <c r="Z95" s="112">
        <v>73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332</v>
      </c>
      <c r="W96" s="112">
        <v>325</v>
      </c>
      <c r="X96" s="112">
        <v>327</v>
      </c>
      <c r="Y96" s="112">
        <v>320</v>
      </c>
      <c r="Z96" s="112">
        <v>365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250</v>
      </c>
      <c r="W97" s="112">
        <v>251</v>
      </c>
      <c r="X97" s="112">
        <v>242</v>
      </c>
      <c r="Y97" s="112">
        <v>247</v>
      </c>
      <c r="Z97" s="112">
        <v>254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201</v>
      </c>
      <c r="W98" s="112">
        <v>201</v>
      </c>
      <c r="X98" s="112">
        <v>212</v>
      </c>
      <c r="Y98" s="112">
        <v>202</v>
      </c>
      <c r="Z98" s="112">
        <v>212</v>
      </c>
    </row>
    <row r="99" spans="1:32" ht="15" customHeight="1" x14ac:dyDescent="0.25">
      <c r="S99" s="115" t="s">
        <v>143</v>
      </c>
      <c r="T99" s="115"/>
      <c r="U99" s="112"/>
      <c r="V99" s="112">
        <v>29</v>
      </c>
      <c r="W99" s="112">
        <v>40</v>
      </c>
      <c r="X99" s="112">
        <v>35</v>
      </c>
      <c r="Y99" s="112">
        <v>34</v>
      </c>
      <c r="Z99" s="112">
        <v>34</v>
      </c>
    </row>
    <row r="100" spans="1:32" ht="15" customHeight="1" x14ac:dyDescent="0.25">
      <c r="S100" s="115" t="s">
        <v>58</v>
      </c>
      <c r="T100" s="115"/>
      <c r="U100" s="112"/>
      <c r="V100" s="112">
        <v>432</v>
      </c>
      <c r="W100" s="112">
        <v>431</v>
      </c>
      <c r="X100" s="112">
        <v>419</v>
      </c>
      <c r="Y100" s="112">
        <v>400</v>
      </c>
      <c r="Z100" s="112">
        <v>423</v>
      </c>
    </row>
    <row r="101" spans="1:32" x14ac:dyDescent="0.25">
      <c r="A101" s="18"/>
      <c r="S101" s="118" t="s">
        <v>53</v>
      </c>
      <c r="T101" s="118"/>
      <c r="U101" s="112"/>
      <c r="V101" s="112">
        <v>2069</v>
      </c>
      <c r="W101" s="112">
        <v>2059</v>
      </c>
      <c r="X101" s="112">
        <v>2117</v>
      </c>
      <c r="Y101" s="112">
        <v>2073</v>
      </c>
      <c r="Z101" s="112">
        <v>2179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5022</v>
      </c>
      <c r="W104" s="112">
        <v>5221</v>
      </c>
      <c r="X104" s="112">
        <v>5415</v>
      </c>
      <c r="Y104" s="112">
        <v>5446</v>
      </c>
      <c r="Z104" s="112">
        <v>5834</v>
      </c>
      <c r="AB104" s="109" t="str">
        <f>TEXT(Z104,"###,###")</f>
        <v>5,834</v>
      </c>
      <c r="AD104" s="130">
        <f>Z104/($Z$4)*100</f>
        <v>80.192439862542955</v>
      </c>
      <c r="AF104" s="109"/>
    </row>
    <row r="105" spans="1:32" x14ac:dyDescent="0.25">
      <c r="S105" s="115" t="s">
        <v>17</v>
      </c>
      <c r="T105" s="115"/>
      <c r="U105" s="112"/>
      <c r="V105" s="112">
        <v>618</v>
      </c>
      <c r="W105" s="112">
        <v>646</v>
      </c>
      <c r="X105" s="112">
        <v>633</v>
      </c>
      <c r="Y105" s="112">
        <v>621</v>
      </c>
      <c r="Z105" s="112">
        <v>717</v>
      </c>
      <c r="AB105" s="109" t="str">
        <f>TEXT(Z105,"###,###")</f>
        <v>717</v>
      </c>
      <c r="AD105" s="130">
        <f>Z105/($Z$4)*100</f>
        <v>9.855670103092784</v>
      </c>
      <c r="AF105" s="109"/>
    </row>
    <row r="106" spans="1:32" x14ac:dyDescent="0.25">
      <c r="S106" s="118" t="s">
        <v>53</v>
      </c>
      <c r="T106" s="118"/>
      <c r="U106" s="120"/>
      <c r="V106" s="120">
        <v>5640</v>
      </c>
      <c r="W106" s="120">
        <v>5867</v>
      </c>
      <c r="X106" s="120">
        <v>6048</v>
      </c>
      <c r="Y106" s="120">
        <v>6067</v>
      </c>
      <c r="Z106" s="120">
        <v>6551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1365</v>
      </c>
      <c r="W108" s="112">
        <v>1175</v>
      </c>
      <c r="X108" s="112">
        <v>1335</v>
      </c>
      <c r="Y108" s="112">
        <v>1194</v>
      </c>
      <c r="Z108" s="112">
        <v>1299</v>
      </c>
      <c r="AB108" s="109" t="str">
        <f>TEXT(Z108,"###,###")</f>
        <v>1,299</v>
      </c>
      <c r="AD108" s="130">
        <f>Z108/($Z$4)*100</f>
        <v>17.855670103092784</v>
      </c>
      <c r="AF108" s="109"/>
    </row>
    <row r="109" spans="1:32" x14ac:dyDescent="0.25">
      <c r="S109" s="115" t="s">
        <v>20</v>
      </c>
      <c r="T109" s="115"/>
      <c r="U109" s="112"/>
      <c r="V109" s="112">
        <v>1276</v>
      </c>
      <c r="W109" s="112">
        <v>1335</v>
      </c>
      <c r="X109" s="112">
        <v>1298</v>
      </c>
      <c r="Y109" s="112">
        <v>1413</v>
      </c>
      <c r="Z109" s="112">
        <v>1553</v>
      </c>
      <c r="AB109" s="109" t="str">
        <f>TEXT(Z109,"###,###")</f>
        <v>1,553</v>
      </c>
      <c r="AD109" s="130">
        <f>Z109/($Z$4)*100</f>
        <v>21.347079037800686</v>
      </c>
      <c r="AF109" s="109"/>
    </row>
    <row r="110" spans="1:32" x14ac:dyDescent="0.25">
      <c r="S110" s="115" t="s">
        <v>21</v>
      </c>
      <c r="T110" s="115"/>
      <c r="U110" s="112"/>
      <c r="V110" s="112">
        <v>1573</v>
      </c>
      <c r="W110" s="112">
        <v>1768</v>
      </c>
      <c r="X110" s="112">
        <v>1758</v>
      </c>
      <c r="Y110" s="112">
        <v>1569</v>
      </c>
      <c r="Z110" s="112">
        <v>1708</v>
      </c>
      <c r="AB110" s="109" t="str">
        <f>TEXT(Z110,"###,###")</f>
        <v>1,708</v>
      </c>
      <c r="AD110" s="130">
        <f>Z110/($Z$4)*100</f>
        <v>23.477663230240552</v>
      </c>
      <c r="AF110" s="109"/>
    </row>
    <row r="111" spans="1:32" x14ac:dyDescent="0.25">
      <c r="S111" s="115" t="s">
        <v>22</v>
      </c>
      <c r="T111" s="115"/>
      <c r="U111" s="112"/>
      <c r="V111" s="112">
        <v>1427</v>
      </c>
      <c r="W111" s="112">
        <v>1556</v>
      </c>
      <c r="X111" s="112">
        <v>1535</v>
      </c>
      <c r="Y111" s="112">
        <v>1891</v>
      </c>
      <c r="Z111" s="112">
        <v>1997</v>
      </c>
      <c r="AB111" s="109" t="str">
        <f>TEXT(Z111,"###,###")</f>
        <v>1,997</v>
      </c>
      <c r="AD111" s="130">
        <f>Z111/($Z$4)*100</f>
        <v>27.45017182130584</v>
      </c>
      <c r="AF111" s="109"/>
    </row>
    <row r="112" spans="1:32" x14ac:dyDescent="0.25">
      <c r="S112" s="118" t="s">
        <v>53</v>
      </c>
      <c r="T112" s="118"/>
      <c r="U112" s="112"/>
      <c r="V112" s="112">
        <v>6547</v>
      </c>
      <c r="W112" s="112">
        <v>6680</v>
      </c>
      <c r="X112" s="112">
        <v>6760</v>
      </c>
      <c r="Y112" s="112">
        <v>6859</v>
      </c>
      <c r="Z112" s="112">
        <v>7274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42.72</v>
      </c>
      <c r="W118" s="131">
        <v>42.12</v>
      </c>
      <c r="X118" s="131">
        <v>42.16</v>
      </c>
      <c r="Y118" s="131">
        <v>42.4</v>
      </c>
      <c r="Z118" s="131">
        <v>42.27</v>
      </c>
      <c r="AB118" s="109" t="str">
        <f>TEXT(Z118,"##.0")</f>
        <v>42.3</v>
      </c>
    </row>
    <row r="120" spans="19:32" x14ac:dyDescent="0.25">
      <c r="S120" s="101" t="s">
        <v>98</v>
      </c>
      <c r="T120" s="112"/>
      <c r="U120" s="112"/>
      <c r="V120" s="112">
        <v>3398</v>
      </c>
      <c r="W120" s="112">
        <v>3506</v>
      </c>
      <c r="X120" s="112">
        <v>3574</v>
      </c>
      <c r="Y120" s="112">
        <v>3567</v>
      </c>
      <c r="Z120" s="112">
        <v>3770</v>
      </c>
      <c r="AB120" s="109" t="str">
        <f>TEXT(Z120,"###,###")</f>
        <v>3,770</v>
      </c>
    </row>
    <row r="121" spans="19:32" x14ac:dyDescent="0.25">
      <c r="S121" s="101" t="s">
        <v>99</v>
      </c>
      <c r="T121" s="112"/>
      <c r="U121" s="112"/>
      <c r="V121" s="112">
        <v>616</v>
      </c>
      <c r="W121" s="112">
        <v>594</v>
      </c>
      <c r="X121" s="112">
        <v>633</v>
      </c>
      <c r="Y121" s="112">
        <v>609</v>
      </c>
      <c r="Z121" s="112">
        <v>575</v>
      </c>
      <c r="AB121" s="109" t="str">
        <f>TEXT(Z121,"###,###")</f>
        <v>575</v>
      </c>
    </row>
    <row r="122" spans="19:32" x14ac:dyDescent="0.25">
      <c r="S122" s="101" t="s">
        <v>100</v>
      </c>
      <c r="T122" s="112"/>
      <c r="U122" s="112"/>
      <c r="V122" s="112">
        <v>500</v>
      </c>
      <c r="W122" s="112">
        <v>466</v>
      </c>
      <c r="X122" s="112">
        <v>507</v>
      </c>
      <c r="Y122" s="112">
        <v>496</v>
      </c>
      <c r="Z122" s="112">
        <v>489</v>
      </c>
      <c r="AB122" s="109" t="str">
        <f>TEXT(Z122,"###,###")</f>
        <v>489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3898</v>
      </c>
      <c r="W124" s="112">
        <v>3972</v>
      </c>
      <c r="X124" s="112">
        <v>4081</v>
      </c>
      <c r="Y124" s="112">
        <v>4063</v>
      </c>
      <c r="Z124" s="112">
        <v>4259</v>
      </c>
      <c r="AB124" s="109" t="str">
        <f>TEXT(Z124,"###,###")</f>
        <v>4,259</v>
      </c>
      <c r="AD124" s="127">
        <f>Z124/$Z$7*100</f>
        <v>88.086866597724921</v>
      </c>
    </row>
    <row r="125" spans="19:32" x14ac:dyDescent="0.25">
      <c r="S125" s="101" t="s">
        <v>102</v>
      </c>
      <c r="T125" s="112"/>
      <c r="U125" s="112"/>
      <c r="V125" s="112">
        <v>1116</v>
      </c>
      <c r="W125" s="112">
        <v>1060</v>
      </c>
      <c r="X125" s="112">
        <v>1140</v>
      </c>
      <c r="Y125" s="112">
        <v>1105</v>
      </c>
      <c r="Z125" s="112">
        <v>1064</v>
      </c>
      <c r="AB125" s="109" t="str">
        <f>TEXT(Z125,"###,###")</f>
        <v>1,064</v>
      </c>
      <c r="AD125" s="127">
        <f>Z125/$Z$7*100</f>
        <v>22.006204756980352</v>
      </c>
    </row>
    <row r="127" spans="19:32" x14ac:dyDescent="0.25">
      <c r="S127" s="101" t="s">
        <v>103</v>
      </c>
      <c r="T127" s="112"/>
      <c r="U127" s="112"/>
      <c r="V127" s="112">
        <v>2448</v>
      </c>
      <c r="W127" s="112">
        <v>2512</v>
      </c>
      <c r="X127" s="112">
        <v>2594</v>
      </c>
      <c r="Y127" s="112">
        <v>2597</v>
      </c>
      <c r="Z127" s="112">
        <v>2651</v>
      </c>
      <c r="AB127" s="109" t="str">
        <f>TEXT(Z127,"###,###")</f>
        <v>2,651</v>
      </c>
      <c r="AD127" s="127">
        <f>Z127/$Z$7*100</f>
        <v>54.829369183040335</v>
      </c>
    </row>
    <row r="128" spans="19:32" x14ac:dyDescent="0.25">
      <c r="S128" s="101" t="s">
        <v>104</v>
      </c>
      <c r="T128" s="112"/>
      <c r="U128" s="112"/>
      <c r="V128" s="112">
        <v>2069</v>
      </c>
      <c r="W128" s="112">
        <v>2059</v>
      </c>
      <c r="X128" s="112">
        <v>2112</v>
      </c>
      <c r="Y128" s="112">
        <v>2071</v>
      </c>
      <c r="Z128" s="112">
        <v>2177</v>
      </c>
      <c r="AB128" s="109" t="str">
        <f>TEXT(Z128,"###,###")</f>
        <v>2,177</v>
      </c>
      <c r="AD128" s="127">
        <f>Z128/$Z$7*100</f>
        <v>45.0258531540848</v>
      </c>
    </row>
    <row r="130" spans="19:20" x14ac:dyDescent="0.25">
      <c r="S130" s="101" t="s">
        <v>180</v>
      </c>
      <c r="T130" s="127">
        <v>77.973112719751811</v>
      </c>
    </row>
    <row r="131" spans="19:20" x14ac:dyDescent="0.25">
      <c r="S131" s="101" t="s">
        <v>181</v>
      </c>
      <c r="T131" s="127">
        <v>11.892450879007239</v>
      </c>
    </row>
    <row r="132" spans="19:20" x14ac:dyDescent="0.25">
      <c r="S132" s="101" t="s">
        <v>182</v>
      </c>
      <c r="T132" s="127">
        <v>10.113753877973112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EC5B1C7-8320-47D1-8884-51A26A3E8DF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877C49EC-011E-4521-9A92-57504F3B776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B5679E33-C6C7-48BD-B8B0-4691CDA7861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3B32D870-2E0D-495C-A839-1CFFEB6A904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7179-A0DE-4347-9FC0-573B56FA5A55}">
  <sheetPr codeName="Sheet71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113</v>
      </c>
      <c r="T1" s="99"/>
      <c r="U1" s="99"/>
      <c r="V1" s="99"/>
      <c r="W1" s="99"/>
      <c r="X1" s="99"/>
      <c r="Y1" s="100" t="s">
        <v>154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113</v>
      </c>
      <c r="Y3" s="105" t="s">
        <v>154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12.7 Clarence,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42260</v>
      </c>
      <c r="W4" s="108">
        <v>43890</v>
      </c>
      <c r="X4" s="108">
        <v>44514</v>
      </c>
      <c r="Y4" s="108">
        <v>47758</v>
      </c>
      <c r="Z4" s="108">
        <v>51660</v>
      </c>
      <c r="AB4" s="109" t="str">
        <f>TEXT(Z4,"###,###")</f>
        <v>51,660</v>
      </c>
      <c r="AD4" s="110">
        <f>Z4/Y4-1</f>
        <v>8.1703588927509507E-2</v>
      </c>
      <c r="AF4" s="110">
        <f>Z4/V4-1</f>
        <v>0.22243256034074776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20751</v>
      </c>
      <c r="W5" s="108">
        <v>21720</v>
      </c>
      <c r="X5" s="108">
        <v>22033</v>
      </c>
      <c r="Y5" s="108">
        <v>23677</v>
      </c>
      <c r="Z5" s="108">
        <v>25331</v>
      </c>
      <c r="AB5" s="109" t="str">
        <f>TEXT(Z5,"###,###")</f>
        <v>25,331</v>
      </c>
      <c r="AD5" s="110">
        <f t="shared" ref="AD5:AD9" si="0">Z5/Y5-1</f>
        <v>6.9856823077248054E-2</v>
      </c>
      <c r="AF5" s="110">
        <f t="shared" ref="AF5:AF9" si="1">Z5/V5-1</f>
        <v>0.22071225483109247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21509</v>
      </c>
      <c r="W6" s="108">
        <v>22173</v>
      </c>
      <c r="X6" s="108">
        <v>22473</v>
      </c>
      <c r="Y6" s="108">
        <v>24047</v>
      </c>
      <c r="Z6" s="108">
        <v>26276</v>
      </c>
      <c r="AB6" s="109" t="str">
        <f>TEXT(Z6,"###,###")</f>
        <v>26,276</v>
      </c>
      <c r="AD6" s="110">
        <f t="shared" si="0"/>
        <v>9.2693475277581427E-2</v>
      </c>
      <c r="AF6" s="110">
        <f t="shared" si="1"/>
        <v>0.22162815565577199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30764</v>
      </c>
      <c r="W7" s="108">
        <v>31868</v>
      </c>
      <c r="X7" s="108">
        <v>32575</v>
      </c>
      <c r="Y7" s="108">
        <v>33403</v>
      </c>
      <c r="Z7" s="108">
        <v>34559</v>
      </c>
      <c r="AB7" s="109" t="str">
        <f>TEXT(Z7,"###,###")</f>
        <v>34,559</v>
      </c>
      <c r="AD7" s="110">
        <f t="shared" si="0"/>
        <v>3.4607669969763277E-2</v>
      </c>
      <c r="AF7" s="110">
        <f t="shared" si="1"/>
        <v>0.12335847094005992</v>
      </c>
    </row>
    <row r="8" spans="1:32" ht="17.25" customHeight="1" x14ac:dyDescent="0.25">
      <c r="A8" s="62" t="s">
        <v>12</v>
      </c>
      <c r="B8" s="63"/>
      <c r="C8" s="29"/>
      <c r="D8" s="64" t="str">
        <f>AB4</f>
        <v>51,660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34,559</v>
      </c>
      <c r="P8" s="65"/>
      <c r="S8" s="107" t="s">
        <v>83</v>
      </c>
      <c r="T8" s="108"/>
      <c r="U8" s="108"/>
      <c r="V8" s="108">
        <v>43515.9</v>
      </c>
      <c r="W8" s="108">
        <v>45251</v>
      </c>
      <c r="X8" s="108">
        <v>45172.24</v>
      </c>
      <c r="Y8" s="108">
        <v>46495.69</v>
      </c>
      <c r="Z8" s="108">
        <v>46553.41</v>
      </c>
      <c r="AB8" s="109" t="str">
        <f>TEXT(Z8,"$###,###")</f>
        <v>$46,553</v>
      </c>
      <c r="AD8" s="110">
        <f t="shared" si="0"/>
        <v>1.241405386176675E-3</v>
      </c>
      <c r="AF8" s="110">
        <f t="shared" si="1"/>
        <v>6.9802302147031314E-2</v>
      </c>
    </row>
    <row r="9" spans="1:32" x14ac:dyDescent="0.25">
      <c r="A9" s="30" t="s">
        <v>14</v>
      </c>
      <c r="B9" s="69"/>
      <c r="C9" s="70"/>
      <c r="D9" s="71">
        <f>AD104</f>
        <v>69.889663182346112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49.764171416997023</v>
      </c>
      <c r="P9" s="72" t="s">
        <v>84</v>
      </c>
      <c r="S9" s="107" t="s">
        <v>7</v>
      </c>
      <c r="T9" s="108"/>
      <c r="U9" s="108"/>
      <c r="V9" s="108">
        <v>1729664673</v>
      </c>
      <c r="W9" s="108">
        <v>1830724636</v>
      </c>
      <c r="X9" s="108">
        <v>1924758209</v>
      </c>
      <c r="Y9" s="108">
        <v>2078367904</v>
      </c>
      <c r="Z9" s="108">
        <v>2234947906</v>
      </c>
      <c r="AB9" s="109" t="str">
        <f>TEXT(Z9/1000000,"$#,###.0")&amp;" mil"</f>
        <v>$2,234.9 mil</v>
      </c>
      <c r="AD9" s="110">
        <f t="shared" si="0"/>
        <v>7.5337961916486673E-2</v>
      </c>
      <c r="AF9" s="110">
        <f t="shared" si="1"/>
        <v>0.29212785627610494</v>
      </c>
    </row>
    <row r="10" spans="1:32" x14ac:dyDescent="0.25">
      <c r="A10" s="30" t="s">
        <v>17</v>
      </c>
      <c r="B10" s="69"/>
      <c r="C10" s="70"/>
      <c r="D10" s="71">
        <f>AD105</f>
        <v>24.525745257452574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50.105616481958393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85.777944963685286</v>
      </c>
      <c r="P11" s="72" t="s">
        <v>84</v>
      </c>
      <c r="S11" s="107" t="s">
        <v>29</v>
      </c>
      <c r="T11" s="112"/>
      <c r="U11" s="112"/>
      <c r="V11" s="112">
        <v>37980</v>
      </c>
      <c r="W11" s="112">
        <v>39475</v>
      </c>
      <c r="X11" s="112">
        <v>39944</v>
      </c>
      <c r="Y11" s="112">
        <v>42973</v>
      </c>
      <c r="Z11" s="112">
        <v>46739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6.1980960097225033</v>
      </c>
      <c r="P12" s="72" t="s">
        <v>84</v>
      </c>
      <c r="S12" s="107" t="s">
        <v>30</v>
      </c>
      <c r="T12" s="112"/>
      <c r="U12" s="112"/>
      <c r="V12" s="112">
        <v>4277</v>
      </c>
      <c r="W12" s="112">
        <v>4415</v>
      </c>
      <c r="X12" s="112">
        <v>4564</v>
      </c>
      <c r="Y12" s="112">
        <v>4785</v>
      </c>
      <c r="Z12" s="112">
        <v>4914</v>
      </c>
    </row>
    <row r="13" spans="1:32" ht="15" customHeight="1" x14ac:dyDescent="0.25">
      <c r="A13" s="30" t="s">
        <v>19</v>
      </c>
      <c r="B13" s="70"/>
      <c r="C13" s="70"/>
      <c r="D13" s="71">
        <f>AD108</f>
        <v>12.816492450638792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8.0210654243467694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14.78513356562137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41.6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22.539682539682541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20.755099088673514</v>
      </c>
      <c r="P15" s="72" t="s">
        <v>84</v>
      </c>
      <c r="S15" s="115" t="s">
        <v>60</v>
      </c>
      <c r="T15" s="115"/>
      <c r="U15" s="116"/>
      <c r="V15" s="116">
        <v>1013</v>
      </c>
      <c r="W15" s="116">
        <v>1037</v>
      </c>
      <c r="X15" s="116">
        <v>1093</v>
      </c>
      <c r="Y15" s="112">
        <v>1534</v>
      </c>
      <c r="Z15" s="112">
        <v>1356</v>
      </c>
      <c r="AB15" s="117">
        <f t="shared" ref="AB15:AB34" si="2">IF(Z15="np",0,Z15/$Z$34)</f>
        <v>2.624956444306787E-2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44.279907084785137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79.244900911326482</v>
      </c>
      <c r="P16" s="37" t="s">
        <v>84</v>
      </c>
      <c r="S16" s="115" t="s">
        <v>61</v>
      </c>
      <c r="T16" s="115"/>
      <c r="U16" s="116"/>
      <c r="V16" s="116">
        <v>75</v>
      </c>
      <c r="W16" s="116">
        <v>83</v>
      </c>
      <c r="X16" s="116">
        <v>87</v>
      </c>
      <c r="Y16" s="112">
        <v>103</v>
      </c>
      <c r="Z16" s="112">
        <v>108</v>
      </c>
      <c r="AB16" s="117">
        <f t="shared" si="2"/>
        <v>2.0906732742266444E-3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1773</v>
      </c>
      <c r="W17" s="116">
        <v>1918</v>
      </c>
      <c r="X17" s="116">
        <v>1975</v>
      </c>
      <c r="Y17" s="112">
        <v>2160</v>
      </c>
      <c r="Z17" s="112">
        <v>2294</v>
      </c>
      <c r="AB17" s="117">
        <f t="shared" si="2"/>
        <v>4.4407448991443728E-2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600</v>
      </c>
      <c r="W18" s="116">
        <v>661</v>
      </c>
      <c r="X18" s="116">
        <v>521</v>
      </c>
      <c r="Y18" s="112">
        <v>724</v>
      </c>
      <c r="Z18" s="112">
        <v>774</v>
      </c>
      <c r="AB18" s="117">
        <f t="shared" si="2"/>
        <v>1.4983158465290951E-2</v>
      </c>
    </row>
    <row r="19" spans="1:28" x14ac:dyDescent="0.25">
      <c r="A19" s="61" t="str">
        <f>$S$1&amp;" ("&amp;$V$2&amp;" to "&amp;$Z$2&amp;")"</f>
        <v>Clarence (2017-18 to 2021-22)</v>
      </c>
      <c r="B19" s="61"/>
      <c r="C19" s="61"/>
      <c r="D19" s="61"/>
      <c r="E19" s="61"/>
      <c r="F19" s="61"/>
      <c r="G19" s="61" t="str">
        <f>$S$1&amp;" ("&amp;$V$2&amp;" to "&amp;$Z$2&amp;")"</f>
        <v>Clarence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2907</v>
      </c>
      <c r="W19" s="116">
        <v>3204</v>
      </c>
      <c r="X19" s="116">
        <v>3345</v>
      </c>
      <c r="Y19" s="112">
        <v>3690</v>
      </c>
      <c r="Z19" s="112">
        <v>3750</v>
      </c>
      <c r="AB19" s="117">
        <f t="shared" si="2"/>
        <v>7.2592822021758485E-2</v>
      </c>
    </row>
    <row r="20" spans="1:28" x14ac:dyDescent="0.25">
      <c r="S20" s="115" t="s">
        <v>65</v>
      </c>
      <c r="T20" s="115"/>
      <c r="U20" s="116"/>
      <c r="V20" s="116">
        <v>1116</v>
      </c>
      <c r="W20" s="116">
        <v>1174</v>
      </c>
      <c r="X20" s="116">
        <v>1167</v>
      </c>
      <c r="Y20" s="112">
        <v>1174</v>
      </c>
      <c r="Z20" s="112">
        <v>1158</v>
      </c>
      <c r="AB20" s="117">
        <f t="shared" si="2"/>
        <v>2.2416663440319021E-2</v>
      </c>
    </row>
    <row r="21" spans="1:28" x14ac:dyDescent="0.25">
      <c r="S21" s="115" t="s">
        <v>66</v>
      </c>
      <c r="T21" s="115"/>
      <c r="U21" s="116"/>
      <c r="V21" s="116">
        <v>3991</v>
      </c>
      <c r="W21" s="116">
        <v>4063</v>
      </c>
      <c r="X21" s="116">
        <v>3944</v>
      </c>
      <c r="Y21" s="112">
        <v>4290</v>
      </c>
      <c r="Z21" s="112">
        <v>4645</v>
      </c>
      <c r="AB21" s="117">
        <f t="shared" si="2"/>
        <v>8.9918308877618175E-2</v>
      </c>
    </row>
    <row r="22" spans="1:28" x14ac:dyDescent="0.25">
      <c r="S22" s="115" t="s">
        <v>67</v>
      </c>
      <c r="T22" s="115"/>
      <c r="U22" s="116"/>
      <c r="V22" s="116">
        <v>3094</v>
      </c>
      <c r="W22" s="116">
        <v>2978</v>
      </c>
      <c r="X22" s="116">
        <v>3227</v>
      </c>
      <c r="Y22" s="112">
        <v>3461</v>
      </c>
      <c r="Z22" s="112">
        <v>3858</v>
      </c>
      <c r="AB22" s="117">
        <f t="shared" si="2"/>
        <v>7.4683495295985128E-2</v>
      </c>
    </row>
    <row r="23" spans="1:28" x14ac:dyDescent="0.25">
      <c r="S23" s="115" t="s">
        <v>68</v>
      </c>
      <c r="T23" s="115"/>
      <c r="U23" s="116"/>
      <c r="V23" s="116">
        <v>1492</v>
      </c>
      <c r="W23" s="116">
        <v>1406</v>
      </c>
      <c r="X23" s="116">
        <v>1436</v>
      </c>
      <c r="Y23" s="112">
        <v>1553</v>
      </c>
      <c r="Z23" s="112">
        <v>1795</v>
      </c>
      <c r="AB23" s="117">
        <f t="shared" si="2"/>
        <v>3.474776414108173E-2</v>
      </c>
    </row>
    <row r="24" spans="1:28" x14ac:dyDescent="0.25">
      <c r="S24" s="115" t="s">
        <v>69</v>
      </c>
      <c r="T24" s="115"/>
      <c r="U24" s="116"/>
      <c r="V24" s="116">
        <v>544</v>
      </c>
      <c r="W24" s="116">
        <v>558</v>
      </c>
      <c r="X24" s="116">
        <v>535</v>
      </c>
      <c r="Y24" s="112">
        <v>438</v>
      </c>
      <c r="Z24" s="112">
        <v>545</v>
      </c>
      <c r="AB24" s="117">
        <f t="shared" si="2"/>
        <v>1.0550156800495567E-2</v>
      </c>
    </row>
    <row r="25" spans="1:28" x14ac:dyDescent="0.25">
      <c r="S25" s="115" t="s">
        <v>70</v>
      </c>
      <c r="T25" s="115"/>
      <c r="U25" s="116"/>
      <c r="V25" s="116">
        <v>1415</v>
      </c>
      <c r="W25" s="116">
        <v>1535</v>
      </c>
      <c r="X25" s="116">
        <v>1641</v>
      </c>
      <c r="Y25" s="112">
        <v>1882</v>
      </c>
      <c r="Z25" s="112">
        <v>1944</v>
      </c>
      <c r="AB25" s="117">
        <f t="shared" si="2"/>
        <v>3.7632118936079602E-2</v>
      </c>
    </row>
    <row r="26" spans="1:28" x14ac:dyDescent="0.25">
      <c r="S26" s="115" t="s">
        <v>71</v>
      </c>
      <c r="T26" s="115"/>
      <c r="U26" s="116"/>
      <c r="V26" s="116">
        <v>761</v>
      </c>
      <c r="W26" s="116">
        <v>755</v>
      </c>
      <c r="X26" s="116">
        <v>710</v>
      </c>
      <c r="Y26" s="112">
        <v>717</v>
      </c>
      <c r="Z26" s="112">
        <v>750</v>
      </c>
      <c r="AB26" s="117">
        <f t="shared" si="2"/>
        <v>1.4518564404351697E-2</v>
      </c>
    </row>
    <row r="27" spans="1:28" x14ac:dyDescent="0.25">
      <c r="S27" s="115" t="s">
        <v>72</v>
      </c>
      <c r="T27" s="115"/>
      <c r="U27" s="116"/>
      <c r="V27" s="116">
        <v>2413</v>
      </c>
      <c r="W27" s="116">
        <v>2587</v>
      </c>
      <c r="X27" s="116">
        <v>2632</v>
      </c>
      <c r="Y27" s="112">
        <v>2905</v>
      </c>
      <c r="Z27" s="112">
        <v>3296</v>
      </c>
      <c r="AB27" s="117">
        <f t="shared" si="2"/>
        <v>6.3804251035657594E-2</v>
      </c>
    </row>
    <row r="28" spans="1:28" x14ac:dyDescent="0.25">
      <c r="S28" s="115" t="s">
        <v>73</v>
      </c>
      <c r="T28" s="115"/>
      <c r="U28" s="116"/>
      <c r="V28" s="116">
        <v>2750</v>
      </c>
      <c r="W28" s="116">
        <v>2988</v>
      </c>
      <c r="X28" s="116">
        <v>2987</v>
      </c>
      <c r="Y28" s="112">
        <v>3085</v>
      </c>
      <c r="Z28" s="112">
        <v>3454</v>
      </c>
      <c r="AB28" s="117">
        <f t="shared" si="2"/>
        <v>6.6862828603507687E-2</v>
      </c>
    </row>
    <row r="29" spans="1:28" x14ac:dyDescent="0.25">
      <c r="S29" s="115" t="s">
        <v>74</v>
      </c>
      <c r="T29" s="115"/>
      <c r="U29" s="116"/>
      <c r="V29" s="116">
        <v>3589</v>
      </c>
      <c r="W29" s="116">
        <v>4136</v>
      </c>
      <c r="X29" s="116">
        <v>3849</v>
      </c>
      <c r="Y29" s="112">
        <v>4082</v>
      </c>
      <c r="Z29" s="112">
        <v>4698</v>
      </c>
      <c r="AB29" s="117">
        <f t="shared" si="2"/>
        <v>9.094428742885903E-2</v>
      </c>
    </row>
    <row r="30" spans="1:28" x14ac:dyDescent="0.25">
      <c r="S30" s="115" t="s">
        <v>75</v>
      </c>
      <c r="T30" s="115"/>
      <c r="U30" s="116"/>
      <c r="V30" s="116">
        <v>4313</v>
      </c>
      <c r="W30" s="116">
        <v>4520</v>
      </c>
      <c r="X30" s="116">
        <v>4691</v>
      </c>
      <c r="Y30" s="112">
        <v>4722</v>
      </c>
      <c r="Z30" s="112">
        <v>5148</v>
      </c>
      <c r="AB30" s="117">
        <f t="shared" si="2"/>
        <v>9.9655426071470057E-2</v>
      </c>
    </row>
    <row r="31" spans="1:28" x14ac:dyDescent="0.25">
      <c r="S31" s="115" t="s">
        <v>76</v>
      </c>
      <c r="T31" s="115"/>
      <c r="U31" s="116"/>
      <c r="V31" s="116">
        <v>5617</v>
      </c>
      <c r="W31" s="116">
        <v>5725</v>
      </c>
      <c r="X31" s="116">
        <v>6240</v>
      </c>
      <c r="Y31" s="112">
        <v>7004</v>
      </c>
      <c r="Z31" s="112">
        <v>7578</v>
      </c>
      <c r="AB31" s="117">
        <f t="shared" si="2"/>
        <v>0.14669557474156955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989</v>
      </c>
      <c r="W32" s="116">
        <v>1080</v>
      </c>
      <c r="X32" s="116">
        <v>1119</v>
      </c>
      <c r="Y32" s="112">
        <v>1164</v>
      </c>
      <c r="Z32" s="112">
        <v>1386</v>
      </c>
      <c r="AB32" s="117">
        <f t="shared" si="2"/>
        <v>2.6830307019241939E-2</v>
      </c>
    </row>
    <row r="33" spans="19:32" x14ac:dyDescent="0.25">
      <c r="S33" s="115" t="s">
        <v>78</v>
      </c>
      <c r="T33" s="115"/>
      <c r="U33" s="116"/>
      <c r="V33" s="116">
        <v>1697</v>
      </c>
      <c r="W33" s="116">
        <v>1765</v>
      </c>
      <c r="X33" s="116">
        <v>1756</v>
      </c>
      <c r="Y33" s="112">
        <v>1919</v>
      </c>
      <c r="Z33" s="112">
        <v>2051</v>
      </c>
      <c r="AB33" s="117">
        <f t="shared" si="2"/>
        <v>3.9703434124433779E-2</v>
      </c>
    </row>
    <row r="34" spans="19:32" x14ac:dyDescent="0.25">
      <c r="S34" s="118" t="s">
        <v>53</v>
      </c>
      <c r="T34" s="118"/>
      <c r="U34" s="119"/>
      <c r="V34" s="119">
        <v>42256</v>
      </c>
      <c r="W34" s="119">
        <v>43890</v>
      </c>
      <c r="X34" s="119">
        <v>44513</v>
      </c>
      <c r="Y34" s="120">
        <v>47758</v>
      </c>
      <c r="Z34" s="120">
        <v>51658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25911</v>
      </c>
      <c r="W37" s="112">
        <v>26676</v>
      </c>
      <c r="X37" s="112">
        <v>27140</v>
      </c>
      <c r="Y37" s="112">
        <v>27246</v>
      </c>
      <c r="Z37" s="112">
        <v>27391</v>
      </c>
      <c r="AB37" s="132">
        <f>Z37/Z40*100</f>
        <v>79.244900911326482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4846</v>
      </c>
      <c r="W38" s="112">
        <v>5192</v>
      </c>
      <c r="X38" s="112">
        <v>5429</v>
      </c>
      <c r="Y38" s="112">
        <v>6158</v>
      </c>
      <c r="Z38" s="112">
        <v>7174</v>
      </c>
      <c r="AB38" s="132">
        <f>Z38/Z40*100</f>
        <v>20.755099088673514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30757</v>
      </c>
      <c r="W40" s="112">
        <v>31868</v>
      </c>
      <c r="X40" s="112">
        <v>32569</v>
      </c>
      <c r="Y40" s="112">
        <v>33404</v>
      </c>
      <c r="Z40" s="112">
        <v>34565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12</v>
      </c>
      <c r="W44" s="112">
        <v>18</v>
      </c>
      <c r="X44" s="112">
        <v>19</v>
      </c>
      <c r="Y44" s="112">
        <v>17</v>
      </c>
      <c r="Z44" s="112">
        <v>31</v>
      </c>
    </row>
    <row r="45" spans="19:32" x14ac:dyDescent="0.25">
      <c r="S45" s="115" t="s">
        <v>37</v>
      </c>
      <c r="T45" s="115"/>
      <c r="U45" s="112"/>
      <c r="V45" s="112">
        <v>382</v>
      </c>
      <c r="W45" s="112">
        <v>389</v>
      </c>
      <c r="X45" s="112">
        <v>405</v>
      </c>
      <c r="Y45" s="112">
        <v>404</v>
      </c>
      <c r="Z45" s="112">
        <v>528</v>
      </c>
    </row>
    <row r="46" spans="19:32" x14ac:dyDescent="0.25">
      <c r="S46" s="115" t="s">
        <v>38</v>
      </c>
      <c r="T46" s="115"/>
      <c r="U46" s="112"/>
      <c r="V46" s="112">
        <v>1108</v>
      </c>
      <c r="W46" s="112">
        <v>1152</v>
      </c>
      <c r="X46" s="112">
        <v>1050</v>
      </c>
      <c r="Y46" s="112">
        <v>1213</v>
      </c>
      <c r="Z46" s="112">
        <v>1206</v>
      </c>
    </row>
    <row r="47" spans="19:32" x14ac:dyDescent="0.25">
      <c r="S47" s="115" t="s">
        <v>39</v>
      </c>
      <c r="T47" s="115"/>
      <c r="U47" s="112"/>
      <c r="V47" s="112">
        <v>1851</v>
      </c>
      <c r="W47" s="112">
        <v>1887</v>
      </c>
      <c r="X47" s="112">
        <v>1664</v>
      </c>
      <c r="Y47" s="112">
        <v>1840</v>
      </c>
      <c r="Z47" s="112">
        <v>2153</v>
      </c>
    </row>
    <row r="48" spans="19:32" x14ac:dyDescent="0.25">
      <c r="S48" s="115" t="s">
        <v>40</v>
      </c>
      <c r="T48" s="115"/>
      <c r="U48" s="112"/>
      <c r="V48" s="112">
        <v>2442</v>
      </c>
      <c r="W48" s="112">
        <v>2681</v>
      </c>
      <c r="X48" s="112">
        <v>3020</v>
      </c>
      <c r="Y48" s="112">
        <v>3338</v>
      </c>
      <c r="Z48" s="112">
        <v>3487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2292</v>
      </c>
      <c r="W49" s="112">
        <v>2636</v>
      </c>
      <c r="X49" s="112">
        <v>2799</v>
      </c>
      <c r="Y49" s="112">
        <v>3149</v>
      </c>
      <c r="Z49" s="112">
        <v>3645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Clarence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2123</v>
      </c>
      <c r="W50" s="112">
        <v>2276</v>
      </c>
      <c r="X50" s="112">
        <v>2348</v>
      </c>
      <c r="Y50" s="112">
        <v>2680</v>
      </c>
      <c r="Z50" s="112">
        <v>2931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1924</v>
      </c>
      <c r="W51" s="112">
        <v>1938</v>
      </c>
      <c r="X51" s="112">
        <v>2035</v>
      </c>
      <c r="Y51" s="112">
        <v>2133</v>
      </c>
      <c r="Z51" s="112">
        <v>2271</v>
      </c>
    </row>
    <row r="52" spans="1:26" ht="15" customHeight="1" x14ac:dyDescent="0.25">
      <c r="S52" s="115" t="s">
        <v>44</v>
      </c>
      <c r="T52" s="115"/>
      <c r="U52" s="112"/>
      <c r="V52" s="112">
        <v>2121</v>
      </c>
      <c r="W52" s="112">
        <v>2050</v>
      </c>
      <c r="X52" s="112">
        <v>2048</v>
      </c>
      <c r="Y52" s="112">
        <v>2032</v>
      </c>
      <c r="Z52" s="112">
        <v>2059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1828</v>
      </c>
      <c r="W53" s="112">
        <v>1843</v>
      </c>
      <c r="X53" s="112">
        <v>1859</v>
      </c>
      <c r="Y53" s="112">
        <v>1967</v>
      </c>
      <c r="Z53" s="112">
        <v>2024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1980</v>
      </c>
      <c r="W54" s="112">
        <v>1949</v>
      </c>
      <c r="X54" s="112">
        <v>1877</v>
      </c>
      <c r="Y54" s="112">
        <v>1846</v>
      </c>
      <c r="Z54" s="112">
        <v>1805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1455</v>
      </c>
      <c r="W55" s="112">
        <v>1555</v>
      </c>
      <c r="X55" s="112">
        <v>1546</v>
      </c>
      <c r="Y55" s="112">
        <v>1636</v>
      </c>
      <c r="Z55" s="112">
        <v>1733</v>
      </c>
    </row>
    <row r="56" spans="1:26" ht="15" customHeight="1" x14ac:dyDescent="0.25">
      <c r="S56" s="115" t="s">
        <v>48</v>
      </c>
      <c r="T56" s="115"/>
      <c r="U56" s="112"/>
      <c r="V56" s="112">
        <v>729</v>
      </c>
      <c r="W56" s="112">
        <v>795</v>
      </c>
      <c r="X56" s="112">
        <v>805</v>
      </c>
      <c r="Y56" s="112">
        <v>826</v>
      </c>
      <c r="Z56" s="112">
        <v>864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333</v>
      </c>
      <c r="W57" s="112">
        <v>345</v>
      </c>
      <c r="X57" s="112">
        <v>361</v>
      </c>
      <c r="Y57" s="112">
        <v>392</v>
      </c>
      <c r="Z57" s="112">
        <v>393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102</v>
      </c>
      <c r="W58" s="112">
        <v>125</v>
      </c>
      <c r="X58" s="112">
        <v>120</v>
      </c>
      <c r="Y58" s="112">
        <v>126</v>
      </c>
      <c r="Z58" s="112">
        <v>133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47</v>
      </c>
      <c r="W59" s="112">
        <v>44</v>
      </c>
      <c r="X59" s="112">
        <v>46</v>
      </c>
      <c r="Y59" s="112">
        <v>47</v>
      </c>
      <c r="Z59" s="112">
        <v>51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45</v>
      </c>
      <c r="W60" s="112">
        <v>38</v>
      </c>
      <c r="X60" s="112">
        <v>28</v>
      </c>
      <c r="Y60" s="112">
        <v>31</v>
      </c>
      <c r="Z60" s="112">
        <v>26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20752</v>
      </c>
      <c r="W61" s="112">
        <v>21720</v>
      </c>
      <c r="X61" s="112">
        <v>22034</v>
      </c>
      <c r="Y61" s="112">
        <v>23677</v>
      </c>
      <c r="Z61" s="112">
        <v>25330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17</v>
      </c>
      <c r="W63" s="112">
        <v>20</v>
      </c>
      <c r="X63" s="112">
        <v>22</v>
      </c>
      <c r="Y63" s="112">
        <v>27</v>
      </c>
      <c r="Z63" s="112">
        <v>47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494</v>
      </c>
      <c r="W64" s="112">
        <v>486</v>
      </c>
      <c r="X64" s="112">
        <v>482</v>
      </c>
      <c r="Y64" s="112">
        <v>550</v>
      </c>
      <c r="Z64" s="112">
        <v>766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Clarence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1381</v>
      </c>
      <c r="W65" s="112">
        <v>1297</v>
      </c>
      <c r="X65" s="112">
        <v>1225</v>
      </c>
      <c r="Y65" s="112">
        <v>1298</v>
      </c>
      <c r="Z65" s="112">
        <v>1465</v>
      </c>
    </row>
    <row r="66" spans="1:26" x14ac:dyDescent="0.25">
      <c r="S66" s="115" t="s">
        <v>39</v>
      </c>
      <c r="T66" s="115"/>
      <c r="U66" s="112"/>
      <c r="V66" s="112">
        <v>1809</v>
      </c>
      <c r="W66" s="112">
        <v>1971</v>
      </c>
      <c r="X66" s="112">
        <v>1847</v>
      </c>
      <c r="Y66" s="112">
        <v>2004</v>
      </c>
      <c r="Z66" s="112">
        <v>2221</v>
      </c>
    </row>
    <row r="67" spans="1:26" x14ac:dyDescent="0.25">
      <c r="S67" s="115" t="s">
        <v>40</v>
      </c>
      <c r="T67" s="115"/>
      <c r="U67" s="112"/>
      <c r="V67" s="112">
        <v>2302</v>
      </c>
      <c r="W67" s="112">
        <v>2305</v>
      </c>
      <c r="X67" s="112">
        <v>2625</v>
      </c>
      <c r="Y67" s="112">
        <v>3001</v>
      </c>
      <c r="Z67" s="112">
        <v>3230</v>
      </c>
    </row>
    <row r="68" spans="1:26" x14ac:dyDescent="0.25">
      <c r="S68" s="115" t="s">
        <v>41</v>
      </c>
      <c r="T68" s="115"/>
      <c r="U68" s="112"/>
      <c r="V68" s="112">
        <v>2340</v>
      </c>
      <c r="W68" s="112">
        <v>2525</v>
      </c>
      <c r="X68" s="112">
        <v>2663</v>
      </c>
      <c r="Y68" s="112">
        <v>3100</v>
      </c>
      <c r="Z68" s="112">
        <v>3441</v>
      </c>
    </row>
    <row r="69" spans="1:26" x14ac:dyDescent="0.25">
      <c r="S69" s="115" t="s">
        <v>42</v>
      </c>
      <c r="T69" s="115"/>
      <c r="U69" s="112"/>
      <c r="V69" s="112">
        <v>2095</v>
      </c>
      <c r="W69" s="112">
        <v>2223</v>
      </c>
      <c r="X69" s="112">
        <v>2389</v>
      </c>
      <c r="Y69" s="112">
        <v>2657</v>
      </c>
      <c r="Z69" s="112">
        <v>2939</v>
      </c>
    </row>
    <row r="70" spans="1:26" x14ac:dyDescent="0.25">
      <c r="S70" s="115" t="s">
        <v>43</v>
      </c>
      <c r="T70" s="115"/>
      <c r="U70" s="112"/>
      <c r="V70" s="112">
        <v>2070</v>
      </c>
      <c r="W70" s="112">
        <v>2138</v>
      </c>
      <c r="X70" s="112">
        <v>2128</v>
      </c>
      <c r="Y70" s="112">
        <v>2189</v>
      </c>
      <c r="Z70" s="112">
        <v>2487</v>
      </c>
    </row>
    <row r="71" spans="1:26" x14ac:dyDescent="0.25">
      <c r="S71" s="115" t="s">
        <v>44</v>
      </c>
      <c r="T71" s="115"/>
      <c r="U71" s="112"/>
      <c r="V71" s="112">
        <v>2256</v>
      </c>
      <c r="W71" s="112">
        <v>2275</v>
      </c>
      <c r="X71" s="112">
        <v>2224</v>
      </c>
      <c r="Y71" s="112">
        <v>2242</v>
      </c>
      <c r="Z71" s="112">
        <v>2295</v>
      </c>
    </row>
    <row r="72" spans="1:26" x14ac:dyDescent="0.25">
      <c r="S72" s="115" t="s">
        <v>45</v>
      </c>
      <c r="T72" s="115"/>
      <c r="U72" s="112"/>
      <c r="V72" s="112">
        <v>2085</v>
      </c>
      <c r="W72" s="112">
        <v>2030</v>
      </c>
      <c r="X72" s="112">
        <v>1973</v>
      </c>
      <c r="Y72" s="112">
        <v>2090</v>
      </c>
      <c r="Z72" s="112">
        <v>2304</v>
      </c>
    </row>
    <row r="73" spans="1:26" x14ac:dyDescent="0.25">
      <c r="S73" s="115" t="s">
        <v>46</v>
      </c>
      <c r="T73" s="115"/>
      <c r="U73" s="112"/>
      <c r="V73" s="112">
        <v>2162</v>
      </c>
      <c r="W73" s="112">
        <v>2183</v>
      </c>
      <c r="X73" s="112">
        <v>2153</v>
      </c>
      <c r="Y73" s="112">
        <v>2086</v>
      </c>
      <c r="Z73" s="112">
        <v>2059</v>
      </c>
    </row>
    <row r="74" spans="1:26" x14ac:dyDescent="0.25">
      <c r="S74" s="115" t="s">
        <v>47</v>
      </c>
      <c r="T74" s="115"/>
      <c r="U74" s="112"/>
      <c r="V74" s="112">
        <v>1437</v>
      </c>
      <c r="W74" s="112">
        <v>1552</v>
      </c>
      <c r="X74" s="112">
        <v>1600</v>
      </c>
      <c r="Y74" s="112">
        <v>1632</v>
      </c>
      <c r="Z74" s="112">
        <v>1739</v>
      </c>
    </row>
    <row r="75" spans="1:26" x14ac:dyDescent="0.25">
      <c r="S75" s="115" t="s">
        <v>48</v>
      </c>
      <c r="T75" s="115"/>
      <c r="U75" s="112"/>
      <c r="V75" s="112">
        <v>612</v>
      </c>
      <c r="W75" s="112">
        <v>694</v>
      </c>
      <c r="X75" s="112">
        <v>655</v>
      </c>
      <c r="Y75" s="112">
        <v>725</v>
      </c>
      <c r="Z75" s="112">
        <v>804</v>
      </c>
    </row>
    <row r="76" spans="1:26" x14ac:dyDescent="0.25">
      <c r="S76" s="115" t="s">
        <v>49</v>
      </c>
      <c r="T76" s="115"/>
      <c r="U76" s="112"/>
      <c r="V76" s="112">
        <v>232</v>
      </c>
      <c r="W76" s="112">
        <v>243</v>
      </c>
      <c r="X76" s="112">
        <v>257</v>
      </c>
      <c r="Y76" s="112">
        <v>255</v>
      </c>
      <c r="Z76" s="112">
        <v>263</v>
      </c>
    </row>
    <row r="77" spans="1:26" x14ac:dyDescent="0.25">
      <c r="S77" s="115" t="s">
        <v>50</v>
      </c>
      <c r="T77" s="115"/>
      <c r="U77" s="112"/>
      <c r="V77" s="112">
        <v>97</v>
      </c>
      <c r="W77" s="112">
        <v>99</v>
      </c>
      <c r="X77" s="112">
        <v>90</v>
      </c>
      <c r="Y77" s="112">
        <v>82</v>
      </c>
      <c r="Z77" s="112">
        <v>111</v>
      </c>
    </row>
    <row r="78" spans="1:26" x14ac:dyDescent="0.25">
      <c r="S78" s="115" t="s">
        <v>51</v>
      </c>
      <c r="T78" s="115"/>
      <c r="U78" s="112"/>
      <c r="V78" s="112">
        <v>58</v>
      </c>
      <c r="W78" s="112">
        <v>59</v>
      </c>
      <c r="X78" s="112">
        <v>66</v>
      </c>
      <c r="Y78" s="112">
        <v>47</v>
      </c>
      <c r="Z78" s="112">
        <v>44</v>
      </c>
    </row>
    <row r="79" spans="1:26" x14ac:dyDescent="0.25">
      <c r="S79" s="115" t="s">
        <v>52</v>
      </c>
      <c r="T79" s="115"/>
      <c r="U79" s="112"/>
      <c r="V79" s="112">
        <v>68</v>
      </c>
      <c r="W79" s="112">
        <v>71</v>
      </c>
      <c r="X79" s="112">
        <v>68</v>
      </c>
      <c r="Y79" s="112">
        <v>62</v>
      </c>
      <c r="Z79" s="112">
        <v>47</v>
      </c>
    </row>
    <row r="80" spans="1:26" x14ac:dyDescent="0.25">
      <c r="S80" s="118" t="s">
        <v>53</v>
      </c>
      <c r="T80" s="118"/>
      <c r="U80" s="112"/>
      <c r="V80" s="112">
        <v>21504</v>
      </c>
      <c r="W80" s="112">
        <v>22171</v>
      </c>
      <c r="X80" s="112">
        <v>22476</v>
      </c>
      <c r="Y80" s="112">
        <v>24047</v>
      </c>
      <c r="Z80" s="112">
        <v>26274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Clarence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1965</v>
      </c>
      <c r="W83" s="112">
        <v>2090</v>
      </c>
      <c r="X83" s="112">
        <v>2165</v>
      </c>
      <c r="Y83" s="112">
        <v>2210</v>
      </c>
      <c r="Z83" s="112">
        <v>2232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2400</v>
      </c>
      <c r="W84" s="112">
        <v>2510</v>
      </c>
      <c r="X84" s="112">
        <v>2595</v>
      </c>
      <c r="Y84" s="112">
        <v>2698</v>
      </c>
      <c r="Z84" s="112">
        <v>2790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2788</v>
      </c>
      <c r="W85" s="112">
        <v>2963</v>
      </c>
      <c r="X85" s="112">
        <v>3012</v>
      </c>
      <c r="Y85" s="112">
        <v>3114</v>
      </c>
      <c r="Z85" s="112">
        <v>3233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51,660</v>
      </c>
      <c r="D86" s="94">
        <f t="shared" ref="D86:D91" si="4">AD4</f>
        <v>8.1703588927509507E-2</v>
      </c>
      <c r="E86" s="95">
        <f t="shared" ref="E86:E91" si="5">AD4</f>
        <v>8.1703588927509507E-2</v>
      </c>
      <c r="F86" s="94">
        <f t="shared" ref="F86:F91" si="6">AF4</f>
        <v>0.22243256034074776</v>
      </c>
      <c r="G86" s="95">
        <f t="shared" ref="G86:G91" si="7">AF4</f>
        <v>0.22243256034074776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1208</v>
      </c>
      <c r="W86" s="112">
        <v>1267</v>
      </c>
      <c r="X86" s="112">
        <v>1349</v>
      </c>
      <c r="Y86" s="112">
        <v>1436</v>
      </c>
      <c r="Z86" s="112">
        <v>1548</v>
      </c>
    </row>
    <row r="87" spans="1:30" ht="15" customHeight="1" x14ac:dyDescent="0.25">
      <c r="A87" s="96" t="s">
        <v>4</v>
      </c>
      <c r="B87" s="49"/>
      <c r="C87" s="97" t="str">
        <f t="shared" si="3"/>
        <v>25,331</v>
      </c>
      <c r="D87" s="94">
        <f t="shared" si="4"/>
        <v>6.9856823077248054E-2</v>
      </c>
      <c r="E87" s="95">
        <f t="shared" si="5"/>
        <v>6.9856823077248054E-2</v>
      </c>
      <c r="F87" s="94">
        <f t="shared" si="6"/>
        <v>0.22071225483109247</v>
      </c>
      <c r="G87" s="95">
        <f t="shared" si="7"/>
        <v>0.22071225483109247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973</v>
      </c>
      <c r="W87" s="112">
        <v>989</v>
      </c>
      <c r="X87" s="112">
        <v>993</v>
      </c>
      <c r="Y87" s="112">
        <v>1031</v>
      </c>
      <c r="Z87" s="112">
        <v>1121</v>
      </c>
    </row>
    <row r="88" spans="1:30" ht="15" customHeight="1" x14ac:dyDescent="0.25">
      <c r="A88" s="96" t="s">
        <v>5</v>
      </c>
      <c r="B88" s="49"/>
      <c r="C88" s="97" t="str">
        <f t="shared" si="3"/>
        <v>26,276</v>
      </c>
      <c r="D88" s="94">
        <f t="shared" si="4"/>
        <v>9.2693475277581427E-2</v>
      </c>
      <c r="E88" s="95">
        <f t="shared" si="5"/>
        <v>9.2693475277581427E-2</v>
      </c>
      <c r="F88" s="94">
        <f t="shared" si="6"/>
        <v>0.22162815565577199</v>
      </c>
      <c r="G88" s="95">
        <f t="shared" si="7"/>
        <v>0.22162815565577199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925</v>
      </c>
      <c r="W88" s="112">
        <v>940</v>
      </c>
      <c r="X88" s="112">
        <v>970</v>
      </c>
      <c r="Y88" s="112">
        <v>983</v>
      </c>
      <c r="Z88" s="112">
        <v>1028</v>
      </c>
    </row>
    <row r="89" spans="1:30" ht="15" customHeight="1" x14ac:dyDescent="0.25">
      <c r="A89" s="49" t="s">
        <v>6</v>
      </c>
      <c r="B89" s="49"/>
      <c r="C89" s="97" t="str">
        <f t="shared" si="3"/>
        <v>34,559</v>
      </c>
      <c r="D89" s="94">
        <f t="shared" si="4"/>
        <v>3.4607669969763277E-2</v>
      </c>
      <c r="E89" s="95">
        <f t="shared" si="5"/>
        <v>3.4607669969763277E-2</v>
      </c>
      <c r="F89" s="94">
        <f t="shared" si="6"/>
        <v>0.12335847094005992</v>
      </c>
      <c r="G89" s="95">
        <f t="shared" si="7"/>
        <v>0.12335847094005992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807</v>
      </c>
      <c r="W89" s="112">
        <v>862</v>
      </c>
      <c r="X89" s="112">
        <v>885</v>
      </c>
      <c r="Y89" s="112">
        <v>874</v>
      </c>
      <c r="Z89" s="112">
        <v>886</v>
      </c>
    </row>
    <row r="90" spans="1:30" ht="15" customHeight="1" x14ac:dyDescent="0.25">
      <c r="A90" s="49" t="s">
        <v>96</v>
      </c>
      <c r="B90" s="49"/>
      <c r="C90" s="97" t="str">
        <f t="shared" si="3"/>
        <v>$46,553</v>
      </c>
      <c r="D90" s="94">
        <f t="shared" si="4"/>
        <v>1.241405386176675E-3</v>
      </c>
      <c r="E90" s="95">
        <f t="shared" si="5"/>
        <v>1.241405386176675E-3</v>
      </c>
      <c r="F90" s="94">
        <f t="shared" si="6"/>
        <v>6.9802302147031314E-2</v>
      </c>
      <c r="G90" s="95">
        <f t="shared" si="7"/>
        <v>6.9802302147031314E-2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1442</v>
      </c>
      <c r="W90" s="112">
        <v>1605</v>
      </c>
      <c r="X90" s="112">
        <v>1609</v>
      </c>
      <c r="Y90" s="112">
        <v>1709</v>
      </c>
      <c r="Z90" s="112">
        <v>1670</v>
      </c>
    </row>
    <row r="91" spans="1:30" ht="15" customHeight="1" x14ac:dyDescent="0.25">
      <c r="A91" s="49" t="s">
        <v>7</v>
      </c>
      <c r="B91" s="49"/>
      <c r="C91" s="97" t="str">
        <f t="shared" si="3"/>
        <v>$2,234.9 mil</v>
      </c>
      <c r="D91" s="94">
        <f t="shared" si="4"/>
        <v>7.5337961916486673E-2</v>
      </c>
      <c r="E91" s="95">
        <f t="shared" si="5"/>
        <v>7.5337961916486673E-2</v>
      </c>
      <c r="F91" s="94">
        <f t="shared" si="6"/>
        <v>0.29212785627610494</v>
      </c>
      <c r="G91" s="95">
        <f t="shared" si="7"/>
        <v>0.29212785627610494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15309</v>
      </c>
      <c r="W91" s="112">
        <v>15925</v>
      </c>
      <c r="X91" s="112">
        <v>16298</v>
      </c>
      <c r="Y91" s="112">
        <v>16735</v>
      </c>
      <c r="Z91" s="112">
        <v>17196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1384</v>
      </c>
      <c r="W93" s="112">
        <v>1460</v>
      </c>
      <c r="X93" s="112">
        <v>1560</v>
      </c>
      <c r="Y93" s="112">
        <v>1614</v>
      </c>
      <c r="Z93" s="112">
        <v>1666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3538</v>
      </c>
      <c r="W94" s="112">
        <v>3707</v>
      </c>
      <c r="X94" s="112">
        <v>3872</v>
      </c>
      <c r="Y94" s="112">
        <v>3983</v>
      </c>
      <c r="Z94" s="112">
        <v>4220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485</v>
      </c>
      <c r="W95" s="112">
        <v>494</v>
      </c>
      <c r="X95" s="112">
        <v>535</v>
      </c>
      <c r="Y95" s="112">
        <v>565</v>
      </c>
      <c r="Z95" s="112">
        <v>604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2357</v>
      </c>
      <c r="W96" s="112">
        <v>2472</v>
      </c>
      <c r="X96" s="112">
        <v>2593</v>
      </c>
      <c r="Y96" s="112">
        <v>2711</v>
      </c>
      <c r="Z96" s="112">
        <v>2792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3215</v>
      </c>
      <c r="W97" s="112">
        <v>3294</v>
      </c>
      <c r="X97" s="112">
        <v>3286</v>
      </c>
      <c r="Y97" s="112">
        <v>3302</v>
      </c>
      <c r="Z97" s="112">
        <v>3371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1531</v>
      </c>
      <c r="W98" s="112">
        <v>1516</v>
      </c>
      <c r="X98" s="112">
        <v>1533</v>
      </c>
      <c r="Y98" s="112">
        <v>1552</v>
      </c>
      <c r="Z98" s="112">
        <v>1583</v>
      </c>
    </row>
    <row r="99" spans="1:32" ht="15" customHeight="1" x14ac:dyDescent="0.25">
      <c r="S99" s="115" t="s">
        <v>143</v>
      </c>
      <c r="T99" s="115"/>
      <c r="U99" s="112"/>
      <c r="V99" s="112">
        <v>82</v>
      </c>
      <c r="W99" s="112">
        <v>83</v>
      </c>
      <c r="X99" s="112">
        <v>89</v>
      </c>
      <c r="Y99" s="112">
        <v>95</v>
      </c>
      <c r="Z99" s="112">
        <v>103</v>
      </c>
    </row>
    <row r="100" spans="1:32" ht="15" customHeight="1" x14ac:dyDescent="0.25">
      <c r="S100" s="115" t="s">
        <v>58</v>
      </c>
      <c r="T100" s="115"/>
      <c r="U100" s="112"/>
      <c r="V100" s="112">
        <v>853</v>
      </c>
      <c r="W100" s="112">
        <v>894</v>
      </c>
      <c r="X100" s="112">
        <v>908</v>
      </c>
      <c r="Y100" s="112">
        <v>951</v>
      </c>
      <c r="Z100" s="112">
        <v>957</v>
      </c>
    </row>
    <row r="101" spans="1:32" x14ac:dyDescent="0.25">
      <c r="A101" s="18"/>
      <c r="S101" s="118" t="s">
        <v>53</v>
      </c>
      <c r="T101" s="118"/>
      <c r="U101" s="112"/>
      <c r="V101" s="112">
        <v>15450</v>
      </c>
      <c r="W101" s="112">
        <v>15948</v>
      </c>
      <c r="X101" s="112">
        <v>16280</v>
      </c>
      <c r="Y101" s="112">
        <v>16644</v>
      </c>
      <c r="Z101" s="112">
        <v>17319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28824</v>
      </c>
      <c r="W104" s="112">
        <v>30188</v>
      </c>
      <c r="X104" s="112">
        <v>33149</v>
      </c>
      <c r="Y104" s="112">
        <v>33523</v>
      </c>
      <c r="Z104" s="112">
        <v>36105</v>
      </c>
      <c r="AB104" s="109" t="str">
        <f>TEXT(Z104,"###,###")</f>
        <v>36,105</v>
      </c>
      <c r="AD104" s="130">
        <f>Z104/($Z$4)*100</f>
        <v>69.889663182346112</v>
      </c>
      <c r="AF104" s="109"/>
    </row>
    <row r="105" spans="1:32" x14ac:dyDescent="0.25">
      <c r="S105" s="115" t="s">
        <v>17</v>
      </c>
      <c r="T105" s="115"/>
      <c r="U105" s="112"/>
      <c r="V105" s="112">
        <v>10463</v>
      </c>
      <c r="W105" s="112">
        <v>11013</v>
      </c>
      <c r="X105" s="112">
        <v>10894</v>
      </c>
      <c r="Y105" s="112">
        <v>11406</v>
      </c>
      <c r="Z105" s="112">
        <v>12670</v>
      </c>
      <c r="AB105" s="109" t="str">
        <f>TEXT(Z105,"###,###")</f>
        <v>12,670</v>
      </c>
      <c r="AD105" s="130">
        <f>Z105/($Z$4)*100</f>
        <v>24.525745257452574</v>
      </c>
      <c r="AF105" s="109"/>
    </row>
    <row r="106" spans="1:32" x14ac:dyDescent="0.25">
      <c r="S106" s="118" t="s">
        <v>53</v>
      </c>
      <c r="T106" s="118"/>
      <c r="U106" s="120"/>
      <c r="V106" s="120">
        <v>39287</v>
      </c>
      <c r="W106" s="120">
        <v>41201</v>
      </c>
      <c r="X106" s="120">
        <v>44043</v>
      </c>
      <c r="Y106" s="120">
        <v>44929</v>
      </c>
      <c r="Z106" s="120">
        <v>48775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5798</v>
      </c>
      <c r="W108" s="112">
        <v>5757</v>
      </c>
      <c r="X108" s="112">
        <v>5894</v>
      </c>
      <c r="Y108" s="112">
        <v>6262</v>
      </c>
      <c r="Z108" s="112">
        <v>6621</v>
      </c>
      <c r="AB108" s="109" t="str">
        <f>TEXT(Z108,"###,###")</f>
        <v>6,621</v>
      </c>
      <c r="AD108" s="130">
        <f>Z108/($Z$4)*100</f>
        <v>12.816492450638792</v>
      </c>
      <c r="AF108" s="109"/>
    </row>
    <row r="109" spans="1:32" x14ac:dyDescent="0.25">
      <c r="S109" s="115" t="s">
        <v>20</v>
      </c>
      <c r="T109" s="115"/>
      <c r="U109" s="112"/>
      <c r="V109" s="112">
        <v>5984</v>
      </c>
      <c r="W109" s="112">
        <v>6333</v>
      </c>
      <c r="X109" s="112">
        <v>6601</v>
      </c>
      <c r="Y109" s="112">
        <v>7617</v>
      </c>
      <c r="Z109" s="112">
        <v>7638</v>
      </c>
      <c r="AB109" s="109" t="str">
        <f>TEXT(Z109,"###,###")</f>
        <v>7,638</v>
      </c>
      <c r="AD109" s="130">
        <f>Z109/($Z$4)*100</f>
        <v>14.78513356562137</v>
      </c>
      <c r="AF109" s="109"/>
    </row>
    <row r="110" spans="1:32" x14ac:dyDescent="0.25">
      <c r="S110" s="115" t="s">
        <v>21</v>
      </c>
      <c r="T110" s="115"/>
      <c r="U110" s="112"/>
      <c r="V110" s="112">
        <v>8954</v>
      </c>
      <c r="W110" s="112">
        <v>9827</v>
      </c>
      <c r="X110" s="112">
        <v>9854</v>
      </c>
      <c r="Y110" s="112">
        <v>10783</v>
      </c>
      <c r="Z110" s="112">
        <v>11644</v>
      </c>
      <c r="AB110" s="109" t="str">
        <f>TEXT(Z110,"###,###")</f>
        <v>11,644</v>
      </c>
      <c r="AD110" s="130">
        <f>Z110/($Z$4)*100</f>
        <v>22.539682539682541</v>
      </c>
      <c r="AF110" s="109"/>
    </row>
    <row r="111" spans="1:32" x14ac:dyDescent="0.25">
      <c r="S111" s="115" t="s">
        <v>22</v>
      </c>
      <c r="T111" s="115"/>
      <c r="U111" s="112"/>
      <c r="V111" s="112">
        <v>18331</v>
      </c>
      <c r="W111" s="112">
        <v>18998</v>
      </c>
      <c r="X111" s="112">
        <v>19085</v>
      </c>
      <c r="Y111" s="112">
        <v>20267</v>
      </c>
      <c r="Z111" s="112">
        <v>22875</v>
      </c>
      <c r="AB111" s="109" t="str">
        <f>TEXT(Z111,"###,###")</f>
        <v>22,875</v>
      </c>
      <c r="AD111" s="130">
        <f>Z111/($Z$4)*100</f>
        <v>44.279907084785137</v>
      </c>
      <c r="AF111" s="109"/>
    </row>
    <row r="112" spans="1:32" x14ac:dyDescent="0.25">
      <c r="S112" s="118" t="s">
        <v>53</v>
      </c>
      <c r="T112" s="118"/>
      <c r="U112" s="112"/>
      <c r="V112" s="112">
        <v>42256</v>
      </c>
      <c r="W112" s="112">
        <v>43889</v>
      </c>
      <c r="X112" s="112">
        <v>44509</v>
      </c>
      <c r="Y112" s="112">
        <v>47758</v>
      </c>
      <c r="Z112" s="112">
        <v>51654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42.33</v>
      </c>
      <c r="W118" s="131">
        <v>42.14</v>
      </c>
      <c r="X118" s="131">
        <v>42.02</v>
      </c>
      <c r="Y118" s="131">
        <v>41.83</v>
      </c>
      <c r="Z118" s="131">
        <v>41.55</v>
      </c>
      <c r="AB118" s="109" t="str">
        <f>TEXT(Z118,"##.0")</f>
        <v>41.6</v>
      </c>
    </row>
    <row r="120" spans="19:32" x14ac:dyDescent="0.25">
      <c r="S120" s="101" t="s">
        <v>98</v>
      </c>
      <c r="T120" s="112"/>
      <c r="U120" s="112"/>
      <c r="V120" s="112">
        <v>26480</v>
      </c>
      <c r="W120" s="112">
        <v>27453</v>
      </c>
      <c r="X120" s="112">
        <v>28007</v>
      </c>
      <c r="Y120" s="112">
        <v>28618</v>
      </c>
      <c r="Z120" s="112">
        <v>29644</v>
      </c>
      <c r="AB120" s="109" t="str">
        <f>TEXT(Z120,"###,###")</f>
        <v>29,644</v>
      </c>
    </row>
    <row r="121" spans="19:32" x14ac:dyDescent="0.25">
      <c r="S121" s="101" t="s">
        <v>99</v>
      </c>
      <c r="T121" s="112"/>
      <c r="U121" s="112"/>
      <c r="V121" s="112">
        <v>2170</v>
      </c>
      <c r="W121" s="112">
        <v>2208</v>
      </c>
      <c r="X121" s="112">
        <v>2210</v>
      </c>
      <c r="Y121" s="112">
        <v>2197</v>
      </c>
      <c r="Z121" s="112">
        <v>2142</v>
      </c>
      <c r="AB121" s="109" t="str">
        <f>TEXT(Z121,"###,###")</f>
        <v>2,142</v>
      </c>
    </row>
    <row r="122" spans="19:32" x14ac:dyDescent="0.25">
      <c r="S122" s="101" t="s">
        <v>100</v>
      </c>
      <c r="T122" s="112"/>
      <c r="U122" s="112"/>
      <c r="V122" s="112">
        <v>2113</v>
      </c>
      <c r="W122" s="112">
        <v>2205</v>
      </c>
      <c r="X122" s="112">
        <v>2357</v>
      </c>
      <c r="Y122" s="112">
        <v>2589</v>
      </c>
      <c r="Z122" s="112">
        <v>2772</v>
      </c>
      <c r="AB122" s="109" t="str">
        <f>TEXT(Z122,"###,###")</f>
        <v>2,772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28593</v>
      </c>
      <c r="W124" s="112">
        <v>29658</v>
      </c>
      <c r="X124" s="112">
        <v>30364</v>
      </c>
      <c r="Y124" s="112">
        <v>31207</v>
      </c>
      <c r="Z124" s="112">
        <v>32416</v>
      </c>
      <c r="AB124" s="109" t="str">
        <f>TEXT(Z124,"###,###")</f>
        <v>32,416</v>
      </c>
      <c r="AD124" s="127">
        <f>Z124/$Z$7*100</f>
        <v>93.799010388032059</v>
      </c>
    </row>
    <row r="125" spans="19:32" x14ac:dyDescent="0.25">
      <c r="S125" s="101" t="s">
        <v>102</v>
      </c>
      <c r="T125" s="112"/>
      <c r="U125" s="112"/>
      <c r="V125" s="112">
        <v>4283</v>
      </c>
      <c r="W125" s="112">
        <v>4413</v>
      </c>
      <c r="X125" s="112">
        <v>4567</v>
      </c>
      <c r="Y125" s="112">
        <v>4786</v>
      </c>
      <c r="Z125" s="112">
        <v>4914</v>
      </c>
      <c r="AB125" s="109" t="str">
        <f>TEXT(Z125,"###,###")</f>
        <v>4,914</v>
      </c>
      <c r="AD125" s="127">
        <f>Z125/$Z$7*100</f>
        <v>14.219161434069271</v>
      </c>
    </row>
    <row r="127" spans="19:32" x14ac:dyDescent="0.25">
      <c r="S127" s="101" t="s">
        <v>103</v>
      </c>
      <c r="T127" s="112"/>
      <c r="U127" s="112"/>
      <c r="V127" s="112">
        <v>15308</v>
      </c>
      <c r="W127" s="112">
        <v>15923</v>
      </c>
      <c r="X127" s="112">
        <v>16293</v>
      </c>
      <c r="Y127" s="112">
        <v>16731</v>
      </c>
      <c r="Z127" s="112">
        <v>17198</v>
      </c>
      <c r="AB127" s="109" t="str">
        <f>TEXT(Z127,"###,###")</f>
        <v>17,198</v>
      </c>
      <c r="AD127" s="127">
        <f>Z127/$Z$7*100</f>
        <v>49.764171416997023</v>
      </c>
    </row>
    <row r="128" spans="19:32" x14ac:dyDescent="0.25">
      <c r="S128" s="101" t="s">
        <v>104</v>
      </c>
      <c r="T128" s="112"/>
      <c r="U128" s="112"/>
      <c r="V128" s="112">
        <v>15448</v>
      </c>
      <c r="W128" s="112">
        <v>15946</v>
      </c>
      <c r="X128" s="112">
        <v>16282</v>
      </c>
      <c r="Y128" s="112">
        <v>16642</v>
      </c>
      <c r="Z128" s="112">
        <v>17316</v>
      </c>
      <c r="AB128" s="109" t="str">
        <f>TEXT(Z128,"###,###")</f>
        <v>17,316</v>
      </c>
      <c r="AD128" s="127">
        <f>Z128/$Z$7*100</f>
        <v>50.105616481958393</v>
      </c>
    </row>
    <row r="130" spans="19:20" x14ac:dyDescent="0.25">
      <c r="S130" s="101" t="s">
        <v>180</v>
      </c>
      <c r="T130" s="127">
        <v>85.777944963685286</v>
      </c>
    </row>
    <row r="131" spans="19:20" x14ac:dyDescent="0.25">
      <c r="S131" s="101" t="s">
        <v>181</v>
      </c>
      <c r="T131" s="127">
        <v>6.1980960097225033</v>
      </c>
    </row>
    <row r="132" spans="19:20" x14ac:dyDescent="0.25">
      <c r="S132" s="101" t="s">
        <v>182</v>
      </c>
      <c r="T132" s="127">
        <v>8.0210654243467694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8D5CA01-DCD6-4A54-AB95-08509161576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DC363193-F9B9-4048-BB67-854A1F8095E6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1FED18A0-9CB3-463E-9EDD-4CCFDDC946D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D648933F-2E37-42D7-B3C4-972F9BEEFB02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8E27-8E0C-4783-965D-D9144BC1F1A8}">
  <sheetPr codeName="Sheet72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4.710937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1" bestFit="1" customWidth="1"/>
    <col min="20" max="20" width="13.85546875" style="101" bestFit="1" customWidth="1"/>
    <col min="21" max="21" width="14" style="101" customWidth="1"/>
    <col min="22" max="26" width="13.85546875" style="101" bestFit="1" customWidth="1"/>
    <col min="27" max="27" width="4" style="101" customWidth="1"/>
    <col min="28" max="28" width="11.5703125" style="101" bestFit="1" customWidth="1"/>
    <col min="29" max="29" width="4.140625" style="101" customWidth="1"/>
    <col min="30" max="30" width="11.5703125" style="101" bestFit="1" customWidth="1"/>
    <col min="31" max="31" width="4.42578125" style="101" customWidth="1"/>
    <col min="32" max="32" width="10.28515625" style="101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99" t="s">
        <v>114</v>
      </c>
      <c r="T1" s="99"/>
      <c r="U1" s="99"/>
      <c r="V1" s="99"/>
      <c r="W1" s="99"/>
      <c r="X1" s="99"/>
      <c r="Y1" s="100" t="s">
        <v>155</v>
      </c>
      <c r="Z1" s="100"/>
      <c r="AB1" s="102"/>
      <c r="AC1" s="102"/>
      <c r="AD1" s="102"/>
      <c r="AE1" s="102"/>
      <c r="AF1" s="102"/>
    </row>
    <row r="2" spans="1:32" ht="19.5" customHeight="1" x14ac:dyDescent="0.3">
      <c r="A2" s="57" t="str">
        <f>'State data for spotlight'!$C$3&amp;" Jobs in Australia Spotlights by LGA"</f>
        <v>Tasmania Jobs in Australia Spotlights by LGA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S2" s="99"/>
      <c r="T2" s="103" t="s">
        <v>59</v>
      </c>
      <c r="U2" s="103" t="s">
        <v>89</v>
      </c>
      <c r="V2" s="103" t="s">
        <v>138</v>
      </c>
      <c r="W2" s="103" t="s">
        <v>147</v>
      </c>
      <c r="X2" s="103" t="s">
        <v>179</v>
      </c>
      <c r="Y2" s="103" t="s">
        <v>185</v>
      </c>
      <c r="Z2" s="103" t="s">
        <v>191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8" t="s">
        <v>190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S3" s="104"/>
      <c r="U3" s="101" t="s">
        <v>114</v>
      </c>
      <c r="Y3" s="105" t="s">
        <v>155</v>
      </c>
      <c r="Z3" s="105"/>
      <c r="AB3" s="106" t="s">
        <v>24</v>
      </c>
      <c r="AD3" s="106" t="s">
        <v>25</v>
      </c>
      <c r="AF3" s="106" t="s">
        <v>26</v>
      </c>
    </row>
    <row r="4" spans="1:32" ht="15" customHeight="1" x14ac:dyDescent="0.25">
      <c r="A4" s="23" t="str">
        <f>"Table "&amp;$Y$3&amp;" "&amp;$U$3&amp;", "&amp;'State data for spotlight'!$C$3&amp;", "&amp;$Z$2</f>
        <v>Table 12.8 Derwent Valley, Tasmania, 2021-22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S4" s="107" t="s">
        <v>27</v>
      </c>
      <c r="T4" s="108"/>
      <c r="U4" s="108"/>
      <c r="V4" s="108">
        <v>7025</v>
      </c>
      <c r="W4" s="108">
        <v>7215</v>
      </c>
      <c r="X4" s="108">
        <v>7269</v>
      </c>
      <c r="Y4" s="108">
        <v>7710</v>
      </c>
      <c r="Z4" s="108">
        <v>8399</v>
      </c>
      <c r="AB4" s="109" t="str">
        <f>TEXT(Z4,"###,###")</f>
        <v>8,399</v>
      </c>
      <c r="AD4" s="110">
        <f>Z4/Y4-1</f>
        <v>8.9364461738002499E-2</v>
      </c>
      <c r="AF4" s="110">
        <f>Z4/V4-1</f>
        <v>0.19558718861209967</v>
      </c>
    </row>
    <row r="5" spans="1:32" ht="17.25" customHeight="1" x14ac:dyDescent="0.25">
      <c r="A5" s="5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S5" s="111" t="s">
        <v>81</v>
      </c>
      <c r="T5" s="108"/>
      <c r="U5" s="108"/>
      <c r="V5" s="108">
        <v>3735</v>
      </c>
      <c r="W5" s="108">
        <v>3792</v>
      </c>
      <c r="X5" s="108">
        <v>3857</v>
      </c>
      <c r="Y5" s="108">
        <v>4031</v>
      </c>
      <c r="Z5" s="108">
        <v>4316</v>
      </c>
      <c r="AB5" s="109" t="str">
        <f>TEXT(Z5,"###,###")</f>
        <v>4,316</v>
      </c>
      <c r="AD5" s="110">
        <f t="shared" ref="AD5:AD9" si="0">Z5/Y5-1</f>
        <v>7.0702059042421217E-2</v>
      </c>
      <c r="AF5" s="110">
        <f t="shared" ref="AF5:AF9" si="1">Z5/V5-1</f>
        <v>0.15555555555555545</v>
      </c>
    </row>
    <row r="6" spans="1:32" ht="16.5" customHeight="1" x14ac:dyDescent="0.25">
      <c r="A6" s="60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S6" s="111" t="s">
        <v>82</v>
      </c>
      <c r="T6" s="108"/>
      <c r="U6" s="108"/>
      <c r="V6" s="108">
        <v>3290</v>
      </c>
      <c r="W6" s="108">
        <v>3417</v>
      </c>
      <c r="X6" s="108">
        <v>3417</v>
      </c>
      <c r="Y6" s="108">
        <v>3675</v>
      </c>
      <c r="Z6" s="108">
        <v>4070</v>
      </c>
      <c r="AB6" s="109" t="str">
        <f>TEXT(Z6,"###,###")</f>
        <v>4,070</v>
      </c>
      <c r="AD6" s="110">
        <f t="shared" si="0"/>
        <v>0.10748299319727894</v>
      </c>
      <c r="AF6" s="110">
        <f t="shared" si="1"/>
        <v>0.237082066869301</v>
      </c>
    </row>
    <row r="7" spans="1:32" ht="16.5" customHeight="1" thickBot="1" x14ac:dyDescent="0.3">
      <c r="A7" s="61" t="str">
        <f>"QUICK STATS for "&amp;Z2&amp;" *"</f>
        <v>QUICK STATS for 2021-22 *</v>
      </c>
      <c r="B7" s="24"/>
      <c r="C7" s="24"/>
      <c r="D7" s="6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S7" s="107" t="s">
        <v>6</v>
      </c>
      <c r="T7" s="108"/>
      <c r="U7" s="108"/>
      <c r="V7" s="108">
        <v>5196</v>
      </c>
      <c r="W7" s="108">
        <v>5298</v>
      </c>
      <c r="X7" s="108">
        <v>5477</v>
      </c>
      <c r="Y7" s="108">
        <v>5608</v>
      </c>
      <c r="Z7" s="108">
        <v>5879</v>
      </c>
      <c r="AB7" s="109" t="str">
        <f>TEXT(Z7,"###,###")</f>
        <v>5,879</v>
      </c>
      <c r="AD7" s="110">
        <f t="shared" si="0"/>
        <v>4.8323823109843067E-2</v>
      </c>
      <c r="AF7" s="110">
        <f t="shared" si="1"/>
        <v>0.13144726712856047</v>
      </c>
    </row>
    <row r="8" spans="1:32" ht="17.25" customHeight="1" x14ac:dyDescent="0.25">
      <c r="A8" s="62" t="s">
        <v>12</v>
      </c>
      <c r="B8" s="63"/>
      <c r="C8" s="29"/>
      <c r="D8" s="64" t="str">
        <f>AB4</f>
        <v>8,399</v>
      </c>
      <c r="E8" s="65"/>
      <c r="F8" s="24"/>
      <c r="G8" s="62" t="s">
        <v>6</v>
      </c>
      <c r="H8" s="29"/>
      <c r="I8" s="63"/>
      <c r="J8" s="66"/>
      <c r="K8" s="63"/>
      <c r="L8" s="63"/>
      <c r="M8" s="67"/>
      <c r="N8" s="29"/>
      <c r="O8" s="68" t="str">
        <f>AB7</f>
        <v>5,879</v>
      </c>
      <c r="P8" s="65"/>
      <c r="S8" s="107" t="s">
        <v>83</v>
      </c>
      <c r="T8" s="108"/>
      <c r="U8" s="108"/>
      <c r="V8" s="108">
        <v>40895.47</v>
      </c>
      <c r="W8" s="108">
        <v>42104.14</v>
      </c>
      <c r="X8" s="108">
        <v>42387.37</v>
      </c>
      <c r="Y8" s="108">
        <v>44302.1</v>
      </c>
      <c r="Z8" s="108">
        <v>44310</v>
      </c>
      <c r="AB8" s="109" t="str">
        <f>TEXT(Z8,"$###,###")</f>
        <v>$44,310</v>
      </c>
      <c r="AD8" s="110">
        <f t="shared" si="0"/>
        <v>1.7832111796067807E-4</v>
      </c>
      <c r="AF8" s="110">
        <f t="shared" si="1"/>
        <v>8.3494088709580749E-2</v>
      </c>
    </row>
    <row r="9" spans="1:32" x14ac:dyDescent="0.25">
      <c r="A9" s="30" t="s">
        <v>14</v>
      </c>
      <c r="B9" s="69"/>
      <c r="C9" s="70"/>
      <c r="D9" s="71">
        <f>AD104</f>
        <v>77.306822240742946</v>
      </c>
      <c r="E9" s="72" t="s">
        <v>84</v>
      </c>
      <c r="F9" s="24"/>
      <c r="G9" s="73" t="s">
        <v>81</v>
      </c>
      <c r="H9" s="70"/>
      <c r="I9" s="69"/>
      <c r="J9" s="70"/>
      <c r="K9" s="69"/>
      <c r="L9" s="69"/>
      <c r="M9" s="74"/>
      <c r="N9" s="70"/>
      <c r="O9" s="71">
        <f>AD127</f>
        <v>52.321823439360436</v>
      </c>
      <c r="P9" s="72" t="s">
        <v>84</v>
      </c>
      <c r="S9" s="107" t="s">
        <v>7</v>
      </c>
      <c r="T9" s="108"/>
      <c r="U9" s="108"/>
      <c r="V9" s="108">
        <v>250312890</v>
      </c>
      <c r="W9" s="108">
        <v>265776934</v>
      </c>
      <c r="X9" s="108">
        <v>278830863</v>
      </c>
      <c r="Y9" s="108">
        <v>290805543</v>
      </c>
      <c r="Z9" s="108">
        <v>313726259</v>
      </c>
      <c r="AB9" s="109" t="str">
        <f>TEXT(Z9/1000000,"$#,###.0")&amp;" mil"</f>
        <v>$313.7 mil</v>
      </c>
      <c r="AD9" s="110">
        <f t="shared" si="0"/>
        <v>7.8818016202669039E-2</v>
      </c>
      <c r="AF9" s="110">
        <f t="shared" si="1"/>
        <v>0.25333641028234699</v>
      </c>
    </row>
    <row r="10" spans="1:32" x14ac:dyDescent="0.25">
      <c r="A10" s="30" t="s">
        <v>17</v>
      </c>
      <c r="B10" s="69"/>
      <c r="C10" s="70"/>
      <c r="D10" s="71">
        <f>AD105</f>
        <v>17.037742588403383</v>
      </c>
      <c r="E10" s="72" t="s">
        <v>84</v>
      </c>
      <c r="F10" s="24"/>
      <c r="G10" s="73" t="s">
        <v>82</v>
      </c>
      <c r="H10" s="70"/>
      <c r="I10" s="69"/>
      <c r="J10" s="70"/>
      <c r="K10" s="69"/>
      <c r="L10" s="69"/>
      <c r="M10" s="74"/>
      <c r="N10" s="70"/>
      <c r="O10" s="71">
        <f>AD128</f>
        <v>47.610137778533762</v>
      </c>
      <c r="P10" s="72" t="s">
        <v>84</v>
      </c>
      <c r="S10" s="107"/>
    </row>
    <row r="11" spans="1:32" x14ac:dyDescent="0.25">
      <c r="A11" s="31"/>
      <c r="B11" s="69"/>
      <c r="C11" s="70"/>
      <c r="D11" s="75"/>
      <c r="E11" s="72"/>
      <c r="F11" s="24"/>
      <c r="G11" s="76" t="s">
        <v>85</v>
      </c>
      <c r="H11" s="77"/>
      <c r="I11" s="78"/>
      <c r="J11" s="78"/>
      <c r="K11" s="78"/>
      <c r="L11" s="78"/>
      <c r="M11" s="69"/>
      <c r="N11" s="70"/>
      <c r="O11" s="71">
        <f>T130</f>
        <v>88.161251913590746</v>
      </c>
      <c r="P11" s="72" t="s">
        <v>84</v>
      </c>
      <c r="S11" s="107" t="s">
        <v>29</v>
      </c>
      <c r="T11" s="112"/>
      <c r="U11" s="112"/>
      <c r="V11" s="112">
        <v>6323</v>
      </c>
      <c r="W11" s="112">
        <v>6560</v>
      </c>
      <c r="X11" s="112">
        <v>6589</v>
      </c>
      <c r="Y11" s="112">
        <v>7024</v>
      </c>
      <c r="Z11" s="112">
        <v>7700</v>
      </c>
    </row>
    <row r="12" spans="1:32" x14ac:dyDescent="0.25">
      <c r="A12" s="31" t="s">
        <v>18</v>
      </c>
      <c r="B12" s="69"/>
      <c r="C12" s="70"/>
      <c r="D12" s="75"/>
      <c r="E12" s="72"/>
      <c r="F12" s="24"/>
      <c r="G12" s="76" t="s">
        <v>11</v>
      </c>
      <c r="H12" s="77"/>
      <c r="I12" s="78"/>
      <c r="J12" s="78"/>
      <c r="K12" s="78"/>
      <c r="L12" s="78"/>
      <c r="M12" s="69"/>
      <c r="N12" s="70"/>
      <c r="O12" s="71">
        <f>T131</f>
        <v>5.9704031297839775</v>
      </c>
      <c r="P12" s="72" t="s">
        <v>84</v>
      </c>
      <c r="S12" s="107" t="s">
        <v>30</v>
      </c>
      <c r="T12" s="112"/>
      <c r="U12" s="112"/>
      <c r="V12" s="112">
        <v>706</v>
      </c>
      <c r="W12" s="112">
        <v>653</v>
      </c>
      <c r="X12" s="112">
        <v>681</v>
      </c>
      <c r="Y12" s="112">
        <v>686</v>
      </c>
      <c r="Z12" s="112">
        <v>691</v>
      </c>
    </row>
    <row r="13" spans="1:32" ht="15" customHeight="1" x14ac:dyDescent="0.25">
      <c r="A13" s="30" t="s">
        <v>19</v>
      </c>
      <c r="B13" s="70"/>
      <c r="C13" s="70"/>
      <c r="D13" s="71">
        <f>AD108</f>
        <v>11.537087748541493</v>
      </c>
      <c r="E13" s="72" t="s">
        <v>84</v>
      </c>
      <c r="F13" s="24"/>
      <c r="G13" s="142" t="s">
        <v>183</v>
      </c>
      <c r="H13" s="143"/>
      <c r="I13" s="143"/>
      <c r="J13" s="143"/>
      <c r="K13" s="143"/>
      <c r="L13" s="143"/>
      <c r="M13" s="79"/>
      <c r="N13" s="70"/>
      <c r="O13" s="71">
        <f>T132</f>
        <v>5.7492770879401256</v>
      </c>
      <c r="P13" s="72" t="s">
        <v>84</v>
      </c>
      <c r="S13" s="107"/>
      <c r="T13" s="107"/>
      <c r="AB13" s="113"/>
    </row>
    <row r="14" spans="1:32" ht="15" customHeight="1" x14ac:dyDescent="0.25">
      <c r="A14" s="30" t="s">
        <v>20</v>
      </c>
      <c r="B14" s="70"/>
      <c r="C14" s="70"/>
      <c r="D14" s="71">
        <f>AD109</f>
        <v>14.966067388974876</v>
      </c>
      <c r="E14" s="72" t="s">
        <v>84</v>
      </c>
      <c r="F14" s="24"/>
      <c r="G14" s="76" t="s">
        <v>94</v>
      </c>
      <c r="H14" s="69"/>
      <c r="I14" s="69"/>
      <c r="J14" s="69"/>
      <c r="K14" s="75"/>
      <c r="L14" s="70"/>
      <c r="M14" s="69"/>
      <c r="N14" s="70"/>
      <c r="O14" s="75" t="str">
        <f>AB118</f>
        <v>41.7</v>
      </c>
      <c r="P14" s="72" t="s">
        <v>95</v>
      </c>
      <c r="S14" s="114" t="s">
        <v>31</v>
      </c>
      <c r="T14" s="114"/>
      <c r="U14" s="106"/>
      <c r="V14" s="106"/>
      <c r="W14" s="106"/>
      <c r="X14" s="106"/>
      <c r="Y14" s="106"/>
      <c r="Z14" s="106"/>
      <c r="AB14" s="114" t="s">
        <v>32</v>
      </c>
    </row>
    <row r="15" spans="1:32" ht="15" customHeight="1" x14ac:dyDescent="0.25">
      <c r="A15" s="30" t="s">
        <v>21</v>
      </c>
      <c r="B15" s="70"/>
      <c r="C15" s="70"/>
      <c r="D15" s="71">
        <f>AD110</f>
        <v>25.82450291701393</v>
      </c>
      <c r="E15" s="72" t="s">
        <v>84</v>
      </c>
      <c r="F15" s="24"/>
      <c r="G15" s="33" t="s">
        <v>177</v>
      </c>
      <c r="H15" s="70"/>
      <c r="I15" s="70"/>
      <c r="J15" s="70"/>
      <c r="K15" s="80"/>
      <c r="L15" s="70"/>
      <c r="M15" s="70"/>
      <c r="N15" s="70"/>
      <c r="O15" s="71">
        <f>AB38</f>
        <v>18.135420210956106</v>
      </c>
      <c r="P15" s="72" t="s">
        <v>84</v>
      </c>
      <c r="S15" s="115" t="s">
        <v>60</v>
      </c>
      <c r="T15" s="115"/>
      <c r="U15" s="116"/>
      <c r="V15" s="116">
        <v>596</v>
      </c>
      <c r="W15" s="116">
        <v>575</v>
      </c>
      <c r="X15" s="116">
        <v>603</v>
      </c>
      <c r="Y15" s="112">
        <v>622</v>
      </c>
      <c r="Z15" s="112">
        <v>655</v>
      </c>
      <c r="AB15" s="117">
        <f t="shared" ref="AB15:AB34" si="2">IF(Z15="np",0,Z15/$Z$34)</f>
        <v>7.8031927567309978E-2</v>
      </c>
    </row>
    <row r="16" spans="1:32" ht="15" customHeight="1" thickBot="1" x14ac:dyDescent="0.3">
      <c r="A16" s="81" t="s">
        <v>22</v>
      </c>
      <c r="B16" s="35"/>
      <c r="C16" s="35"/>
      <c r="D16" s="82">
        <f>AD111</f>
        <v>42.088343850458386</v>
      </c>
      <c r="E16" s="83" t="s">
        <v>84</v>
      </c>
      <c r="F16" s="24"/>
      <c r="G16" s="84" t="s">
        <v>178</v>
      </c>
      <c r="H16" s="35"/>
      <c r="I16" s="35"/>
      <c r="J16" s="35"/>
      <c r="K16" s="36"/>
      <c r="L16" s="35"/>
      <c r="M16" s="35"/>
      <c r="N16" s="35"/>
      <c r="O16" s="82">
        <f>AB37</f>
        <v>81.864579789043887</v>
      </c>
      <c r="P16" s="37" t="s">
        <v>84</v>
      </c>
      <c r="S16" s="115" t="s">
        <v>61</v>
      </c>
      <c r="T16" s="115"/>
      <c r="U16" s="116"/>
      <c r="V16" s="116">
        <v>27</v>
      </c>
      <c r="W16" s="116">
        <v>31</v>
      </c>
      <c r="X16" s="116">
        <v>29</v>
      </c>
      <c r="Y16" s="112">
        <v>14</v>
      </c>
      <c r="Z16" s="112">
        <v>17</v>
      </c>
      <c r="AB16" s="117">
        <f t="shared" si="2"/>
        <v>2.0252561353347629E-3</v>
      </c>
    </row>
    <row r="17" spans="1:28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S17" s="115" t="s">
        <v>62</v>
      </c>
      <c r="T17" s="115"/>
      <c r="U17" s="116"/>
      <c r="V17" s="116">
        <v>541</v>
      </c>
      <c r="W17" s="116">
        <v>546</v>
      </c>
      <c r="X17" s="116">
        <v>567</v>
      </c>
      <c r="Y17" s="112">
        <v>599</v>
      </c>
      <c r="Z17" s="112">
        <v>646</v>
      </c>
      <c r="AB17" s="117">
        <f t="shared" si="2"/>
        <v>7.695973314272099E-2</v>
      </c>
    </row>
    <row r="18" spans="1:28" x14ac:dyDescent="0.25">
      <c r="A18" s="61" t="s">
        <v>8</v>
      </c>
      <c r="B18" s="61"/>
      <c r="C18" s="61"/>
      <c r="D18" s="61"/>
      <c r="E18" s="61"/>
      <c r="F18" s="61"/>
      <c r="G18" s="61" t="s">
        <v>186</v>
      </c>
      <c r="H18" s="61"/>
      <c r="I18" s="61"/>
      <c r="J18" s="61"/>
      <c r="K18" s="61"/>
      <c r="L18" s="61"/>
      <c r="M18" s="61"/>
      <c r="N18" s="61"/>
      <c r="O18" s="61"/>
      <c r="P18" s="61"/>
      <c r="S18" s="115" t="s">
        <v>63</v>
      </c>
      <c r="T18" s="115"/>
      <c r="U18" s="116"/>
      <c r="V18" s="116">
        <v>127</v>
      </c>
      <c r="W18" s="116">
        <v>130</v>
      </c>
      <c r="X18" s="116">
        <v>107</v>
      </c>
      <c r="Y18" s="112">
        <v>123</v>
      </c>
      <c r="Z18" s="112">
        <v>126</v>
      </c>
      <c r="AB18" s="117">
        <f t="shared" si="2"/>
        <v>1.5010721944245889E-2</v>
      </c>
    </row>
    <row r="19" spans="1:28" x14ac:dyDescent="0.25">
      <c r="A19" s="61" t="str">
        <f>$S$1&amp;" ("&amp;$V$2&amp;" to "&amp;$Z$2&amp;")"</f>
        <v>Derwent Valley (2017-18 to 2021-22)</v>
      </c>
      <c r="B19" s="61"/>
      <c r="C19" s="61"/>
      <c r="D19" s="61"/>
      <c r="E19" s="61"/>
      <c r="F19" s="61"/>
      <c r="G19" s="61" t="str">
        <f>$S$1&amp;" ("&amp;$V$2&amp;" to "&amp;$Z$2&amp;")"</f>
        <v>Derwent Valley (2017-18 to 2021-22)</v>
      </c>
      <c r="H19" s="61"/>
      <c r="I19" s="61"/>
      <c r="J19" s="61"/>
      <c r="K19" s="61"/>
      <c r="L19" s="61"/>
      <c r="M19" s="61"/>
      <c r="N19" s="61"/>
      <c r="O19" s="61"/>
      <c r="P19" s="61"/>
      <c r="S19" s="115" t="s">
        <v>64</v>
      </c>
      <c r="T19" s="115"/>
      <c r="U19" s="116"/>
      <c r="V19" s="116">
        <v>565</v>
      </c>
      <c r="W19" s="116">
        <v>615</v>
      </c>
      <c r="X19" s="116">
        <v>665</v>
      </c>
      <c r="Y19" s="112">
        <v>740</v>
      </c>
      <c r="Z19" s="112">
        <v>808</v>
      </c>
      <c r="AB19" s="117">
        <f t="shared" si="2"/>
        <v>9.6259232785322849E-2</v>
      </c>
    </row>
    <row r="20" spans="1:28" x14ac:dyDescent="0.25">
      <c r="S20" s="115" t="s">
        <v>65</v>
      </c>
      <c r="T20" s="115"/>
      <c r="U20" s="116"/>
      <c r="V20" s="116">
        <v>156</v>
      </c>
      <c r="W20" s="116">
        <v>182</v>
      </c>
      <c r="X20" s="116">
        <v>187</v>
      </c>
      <c r="Y20" s="112">
        <v>215</v>
      </c>
      <c r="Z20" s="112">
        <v>220</v>
      </c>
      <c r="AB20" s="117">
        <f t="shared" si="2"/>
        <v>2.6209197045508698E-2</v>
      </c>
    </row>
    <row r="21" spans="1:28" x14ac:dyDescent="0.25">
      <c r="S21" s="115" t="s">
        <v>66</v>
      </c>
      <c r="T21" s="115"/>
      <c r="U21" s="116"/>
      <c r="V21" s="116">
        <v>629</v>
      </c>
      <c r="W21" s="116">
        <v>639</v>
      </c>
      <c r="X21" s="116">
        <v>675</v>
      </c>
      <c r="Y21" s="112">
        <v>673</v>
      </c>
      <c r="Z21" s="112">
        <v>760</v>
      </c>
      <c r="AB21" s="117">
        <f t="shared" si="2"/>
        <v>9.0540862520848225E-2</v>
      </c>
    </row>
    <row r="22" spans="1:28" x14ac:dyDescent="0.25">
      <c r="S22" s="115" t="s">
        <v>67</v>
      </c>
      <c r="T22" s="115"/>
      <c r="U22" s="116"/>
      <c r="V22" s="116">
        <v>473</v>
      </c>
      <c r="W22" s="116">
        <v>468</v>
      </c>
      <c r="X22" s="116">
        <v>488</v>
      </c>
      <c r="Y22" s="112">
        <v>527</v>
      </c>
      <c r="Z22" s="112">
        <v>524</v>
      </c>
      <c r="AB22" s="117">
        <f t="shared" si="2"/>
        <v>6.2425542053847989E-2</v>
      </c>
    </row>
    <row r="23" spans="1:28" x14ac:dyDescent="0.25">
      <c r="S23" s="115" t="s">
        <v>68</v>
      </c>
      <c r="T23" s="115"/>
      <c r="U23" s="116"/>
      <c r="V23" s="116">
        <v>273</v>
      </c>
      <c r="W23" s="116">
        <v>292</v>
      </c>
      <c r="X23" s="116">
        <v>272</v>
      </c>
      <c r="Y23" s="112">
        <v>309</v>
      </c>
      <c r="Z23" s="112">
        <v>341</v>
      </c>
      <c r="AB23" s="117">
        <f t="shared" si="2"/>
        <v>4.0624255420538477E-2</v>
      </c>
    </row>
    <row r="24" spans="1:28" x14ac:dyDescent="0.25">
      <c r="S24" s="115" t="s">
        <v>69</v>
      </c>
      <c r="T24" s="115"/>
      <c r="U24" s="116"/>
      <c r="V24" s="116">
        <v>49</v>
      </c>
      <c r="W24" s="116">
        <v>49</v>
      </c>
      <c r="X24" s="116">
        <v>48</v>
      </c>
      <c r="Y24" s="112">
        <v>35</v>
      </c>
      <c r="Z24" s="112">
        <v>46</v>
      </c>
      <c r="AB24" s="117">
        <f t="shared" si="2"/>
        <v>5.4801048367881817E-3</v>
      </c>
    </row>
    <row r="25" spans="1:28" x14ac:dyDescent="0.25">
      <c r="S25" s="115" t="s">
        <v>70</v>
      </c>
      <c r="T25" s="115"/>
      <c r="U25" s="116"/>
      <c r="V25" s="116">
        <v>140</v>
      </c>
      <c r="W25" s="116">
        <v>144</v>
      </c>
      <c r="X25" s="116">
        <v>167</v>
      </c>
      <c r="Y25" s="112">
        <v>211</v>
      </c>
      <c r="Z25" s="112">
        <v>222</v>
      </c>
      <c r="AB25" s="117">
        <f t="shared" si="2"/>
        <v>2.6447462473195141E-2</v>
      </c>
    </row>
    <row r="26" spans="1:28" x14ac:dyDescent="0.25">
      <c r="S26" s="115" t="s">
        <v>71</v>
      </c>
      <c r="T26" s="115"/>
      <c r="U26" s="116"/>
      <c r="V26" s="116">
        <v>97</v>
      </c>
      <c r="W26" s="116">
        <v>110</v>
      </c>
      <c r="X26" s="116">
        <v>111</v>
      </c>
      <c r="Y26" s="112">
        <v>103</v>
      </c>
      <c r="Z26" s="112">
        <v>103</v>
      </c>
      <c r="AB26" s="117">
        <f t="shared" si="2"/>
        <v>1.2270669525851799E-2</v>
      </c>
    </row>
    <row r="27" spans="1:28" x14ac:dyDescent="0.25">
      <c r="S27" s="115" t="s">
        <v>72</v>
      </c>
      <c r="T27" s="115"/>
      <c r="U27" s="116"/>
      <c r="V27" s="116">
        <v>253</v>
      </c>
      <c r="W27" s="116">
        <v>247</v>
      </c>
      <c r="X27" s="116">
        <v>223</v>
      </c>
      <c r="Y27" s="112">
        <v>262</v>
      </c>
      <c r="Z27" s="112">
        <v>312</v>
      </c>
      <c r="AB27" s="117">
        <f t="shared" si="2"/>
        <v>3.7169406719085057E-2</v>
      </c>
    </row>
    <row r="28" spans="1:28" x14ac:dyDescent="0.25">
      <c r="S28" s="115" t="s">
        <v>73</v>
      </c>
      <c r="T28" s="115"/>
      <c r="U28" s="116"/>
      <c r="V28" s="116">
        <v>548</v>
      </c>
      <c r="W28" s="116">
        <v>588</v>
      </c>
      <c r="X28" s="116">
        <v>550</v>
      </c>
      <c r="Y28" s="112">
        <v>566</v>
      </c>
      <c r="Z28" s="112">
        <v>637</v>
      </c>
      <c r="AB28" s="117">
        <f t="shared" si="2"/>
        <v>7.5887538718132003E-2</v>
      </c>
    </row>
    <row r="29" spans="1:28" x14ac:dyDescent="0.25">
      <c r="S29" s="115" t="s">
        <v>74</v>
      </c>
      <c r="T29" s="115"/>
      <c r="U29" s="116"/>
      <c r="V29" s="116">
        <v>404</v>
      </c>
      <c r="W29" s="116">
        <v>441</v>
      </c>
      <c r="X29" s="116">
        <v>391</v>
      </c>
      <c r="Y29" s="112">
        <v>447</v>
      </c>
      <c r="Z29" s="112">
        <v>509</v>
      </c>
      <c r="AB29" s="117">
        <f t="shared" si="2"/>
        <v>6.0638551346199665E-2</v>
      </c>
    </row>
    <row r="30" spans="1:28" x14ac:dyDescent="0.25">
      <c r="S30" s="115" t="s">
        <v>75</v>
      </c>
      <c r="T30" s="115"/>
      <c r="U30" s="116"/>
      <c r="V30" s="116">
        <v>404</v>
      </c>
      <c r="W30" s="116">
        <v>420</v>
      </c>
      <c r="X30" s="116">
        <v>449</v>
      </c>
      <c r="Y30" s="112">
        <v>453</v>
      </c>
      <c r="Z30" s="112">
        <v>511</v>
      </c>
      <c r="AB30" s="117">
        <f t="shared" si="2"/>
        <v>6.0876816773886108E-2</v>
      </c>
    </row>
    <row r="31" spans="1:28" x14ac:dyDescent="0.25">
      <c r="S31" s="115" t="s">
        <v>76</v>
      </c>
      <c r="T31" s="115"/>
      <c r="U31" s="116"/>
      <c r="V31" s="116">
        <v>917</v>
      </c>
      <c r="W31" s="116">
        <v>979</v>
      </c>
      <c r="X31" s="116">
        <v>965</v>
      </c>
      <c r="Y31" s="112">
        <v>1079</v>
      </c>
      <c r="Z31" s="112">
        <v>1182</v>
      </c>
      <c r="AB31" s="117">
        <f t="shared" si="2"/>
        <v>0.14081486776268765</v>
      </c>
    </row>
    <row r="32" spans="1:28" ht="15.75" customHeight="1" x14ac:dyDescent="0.25">
      <c r="A32" s="61" t="str">
        <f>"Distribution of jobs per industry "&amp;"("&amp;Z2&amp;") *"</f>
        <v>Distribution of jobs per industry (2021-22) *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S32" s="115" t="s">
        <v>77</v>
      </c>
      <c r="T32" s="115"/>
      <c r="U32" s="116"/>
      <c r="V32" s="116">
        <v>116</v>
      </c>
      <c r="W32" s="116">
        <v>117</v>
      </c>
      <c r="X32" s="116">
        <v>124</v>
      </c>
      <c r="Y32" s="112">
        <v>131</v>
      </c>
      <c r="Z32" s="112">
        <v>169</v>
      </c>
      <c r="AB32" s="117">
        <f t="shared" si="2"/>
        <v>2.013342863950441E-2</v>
      </c>
    </row>
    <row r="33" spans="19:32" x14ac:dyDescent="0.25">
      <c r="S33" s="115" t="s">
        <v>78</v>
      </c>
      <c r="T33" s="115"/>
      <c r="U33" s="116"/>
      <c r="V33" s="116">
        <v>308</v>
      </c>
      <c r="W33" s="116">
        <v>313</v>
      </c>
      <c r="X33" s="116">
        <v>319</v>
      </c>
      <c r="Y33" s="112">
        <v>340</v>
      </c>
      <c r="Z33" s="112">
        <v>359</v>
      </c>
      <c r="AB33" s="117">
        <f t="shared" si="2"/>
        <v>4.2768644269716466E-2</v>
      </c>
    </row>
    <row r="34" spans="19:32" x14ac:dyDescent="0.25">
      <c r="S34" s="118" t="s">
        <v>53</v>
      </c>
      <c r="T34" s="118"/>
      <c r="U34" s="119"/>
      <c r="V34" s="119">
        <v>7022</v>
      </c>
      <c r="W34" s="119">
        <v>7213</v>
      </c>
      <c r="X34" s="119">
        <v>7267</v>
      </c>
      <c r="Y34" s="120">
        <v>7710</v>
      </c>
      <c r="Z34" s="120">
        <v>8394</v>
      </c>
      <c r="AA34" s="121"/>
      <c r="AB34" s="122">
        <f t="shared" si="2"/>
        <v>1</v>
      </c>
    </row>
    <row r="35" spans="19:32" x14ac:dyDescent="0.25">
      <c r="Y35" s="123"/>
      <c r="Z35" s="123"/>
      <c r="AB35" s="124"/>
      <c r="AC35" s="124"/>
      <c r="AD35" s="124"/>
      <c r="AE35" s="124"/>
      <c r="AF35" s="124"/>
    </row>
    <row r="36" spans="19:32" x14ac:dyDescent="0.25">
      <c r="S36" s="107" t="s">
        <v>86</v>
      </c>
      <c r="T36" s="107"/>
      <c r="AB36" s="125"/>
      <c r="AC36" s="106"/>
      <c r="AD36" s="106"/>
      <c r="AF36" s="106"/>
    </row>
    <row r="37" spans="19:32" x14ac:dyDescent="0.25">
      <c r="S37" s="111" t="s">
        <v>9</v>
      </c>
      <c r="T37" s="112"/>
      <c r="U37" s="112"/>
      <c r="V37" s="112">
        <v>4447</v>
      </c>
      <c r="W37" s="112">
        <v>4504</v>
      </c>
      <c r="X37" s="112">
        <v>4676</v>
      </c>
      <c r="Y37" s="112">
        <v>4692</v>
      </c>
      <c r="Z37" s="112">
        <v>4812</v>
      </c>
      <c r="AB37" s="132">
        <f>Z37/Z40*100</f>
        <v>81.864579789043887</v>
      </c>
      <c r="AD37" s="110"/>
      <c r="AF37" s="110"/>
    </row>
    <row r="38" spans="19:32" x14ac:dyDescent="0.25">
      <c r="S38" s="111" t="s">
        <v>10</v>
      </c>
      <c r="T38" s="112"/>
      <c r="U38" s="112"/>
      <c r="V38" s="112">
        <v>750</v>
      </c>
      <c r="W38" s="112">
        <v>794</v>
      </c>
      <c r="X38" s="112">
        <v>799</v>
      </c>
      <c r="Y38" s="112">
        <v>913</v>
      </c>
      <c r="Z38" s="112">
        <v>1066</v>
      </c>
      <c r="AB38" s="132">
        <f>Z38/Z40*100</f>
        <v>18.135420210956106</v>
      </c>
      <c r="AD38" s="110"/>
      <c r="AF38" s="110"/>
    </row>
    <row r="39" spans="19:32" x14ac:dyDescent="0.25">
      <c r="S39" s="111" t="s">
        <v>11</v>
      </c>
      <c r="Y39" s="112"/>
      <c r="Z39" s="112"/>
      <c r="AB39" s="109"/>
      <c r="AD39" s="117"/>
      <c r="AF39" s="109"/>
    </row>
    <row r="40" spans="19:32" x14ac:dyDescent="0.25">
      <c r="S40" s="111" t="s">
        <v>33</v>
      </c>
      <c r="T40" s="112"/>
      <c r="U40" s="112"/>
      <c r="V40" s="112">
        <v>5197</v>
      </c>
      <c r="W40" s="112">
        <v>5298</v>
      </c>
      <c r="X40" s="112">
        <v>5475</v>
      </c>
      <c r="Y40" s="112">
        <v>5605</v>
      </c>
      <c r="Z40" s="112">
        <v>5878</v>
      </c>
      <c r="AB40" s="125"/>
      <c r="AC40" s="106"/>
      <c r="AD40" s="106"/>
      <c r="AE40" s="106"/>
      <c r="AF40" s="106"/>
    </row>
    <row r="41" spans="19:32" x14ac:dyDescent="0.25">
      <c r="AB41" s="126"/>
      <c r="AD41" s="127"/>
    </row>
    <row r="42" spans="19:32" x14ac:dyDescent="0.25">
      <c r="S42" s="114" t="s">
        <v>34</v>
      </c>
      <c r="T42" s="114"/>
      <c r="AB42" s="126"/>
      <c r="AD42" s="127"/>
    </row>
    <row r="43" spans="19:32" x14ac:dyDescent="0.25">
      <c r="S43" s="114" t="s">
        <v>35</v>
      </c>
      <c r="T43" s="114"/>
    </row>
    <row r="44" spans="19:32" x14ac:dyDescent="0.25">
      <c r="S44" s="115" t="s">
        <v>36</v>
      </c>
      <c r="T44" s="115"/>
      <c r="U44" s="112"/>
      <c r="V44" s="112">
        <v>5</v>
      </c>
      <c r="W44" s="112">
        <v>3</v>
      </c>
      <c r="X44" s="112">
        <v>0</v>
      </c>
      <c r="Y44" s="112">
        <v>7</v>
      </c>
      <c r="Z44" s="112">
        <v>7</v>
      </c>
    </row>
    <row r="45" spans="19:32" x14ac:dyDescent="0.25">
      <c r="S45" s="115" t="s">
        <v>37</v>
      </c>
      <c r="T45" s="115"/>
      <c r="U45" s="112"/>
      <c r="V45" s="112">
        <v>78</v>
      </c>
      <c r="W45" s="112">
        <v>83</v>
      </c>
      <c r="X45" s="112">
        <v>101</v>
      </c>
      <c r="Y45" s="112">
        <v>89</v>
      </c>
      <c r="Z45" s="112">
        <v>105</v>
      </c>
    </row>
    <row r="46" spans="19:32" x14ac:dyDescent="0.25">
      <c r="S46" s="115" t="s">
        <v>38</v>
      </c>
      <c r="T46" s="115"/>
      <c r="U46" s="112"/>
      <c r="V46" s="112">
        <v>214</v>
      </c>
      <c r="W46" s="112">
        <v>208</v>
      </c>
      <c r="X46" s="112">
        <v>182</v>
      </c>
      <c r="Y46" s="112">
        <v>230</v>
      </c>
      <c r="Z46" s="112">
        <v>239</v>
      </c>
    </row>
    <row r="47" spans="19:32" x14ac:dyDescent="0.25">
      <c r="S47" s="115" t="s">
        <v>39</v>
      </c>
      <c r="T47" s="115"/>
      <c r="U47" s="112"/>
      <c r="V47" s="112">
        <v>342</v>
      </c>
      <c r="W47" s="112">
        <v>335</v>
      </c>
      <c r="X47" s="112">
        <v>336</v>
      </c>
      <c r="Y47" s="112">
        <v>355</v>
      </c>
      <c r="Z47" s="112">
        <v>401</v>
      </c>
    </row>
    <row r="48" spans="19:32" x14ac:dyDescent="0.25">
      <c r="S48" s="115" t="s">
        <v>40</v>
      </c>
      <c r="T48" s="115"/>
      <c r="U48" s="112"/>
      <c r="V48" s="112">
        <v>387</v>
      </c>
      <c r="W48" s="112">
        <v>417</v>
      </c>
      <c r="X48" s="112">
        <v>416</v>
      </c>
      <c r="Y48" s="112">
        <v>468</v>
      </c>
      <c r="Z48" s="112">
        <v>502</v>
      </c>
    </row>
    <row r="49" spans="1:26" ht="16.5" customHeight="1" x14ac:dyDescent="0.2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S49" s="115" t="s">
        <v>41</v>
      </c>
      <c r="T49" s="115"/>
      <c r="U49" s="112"/>
      <c r="V49" s="112">
        <v>344</v>
      </c>
      <c r="W49" s="112">
        <v>399</v>
      </c>
      <c r="X49" s="112">
        <v>403</v>
      </c>
      <c r="Y49" s="112">
        <v>398</v>
      </c>
      <c r="Z49" s="112">
        <v>428</v>
      </c>
    </row>
    <row r="50" spans="1:26" ht="15" customHeight="1" x14ac:dyDescent="0.25">
      <c r="A50" s="61" t="str">
        <f>"Number of jobs by age and sex of job holders in "&amp;S1&amp;" ("&amp;Z2&amp;") *"</f>
        <v>Number of jobs by age and sex of job holders in Derwent Valley (2021-22) *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S50" s="115" t="s">
        <v>42</v>
      </c>
      <c r="T50" s="115"/>
      <c r="U50" s="112"/>
      <c r="V50" s="112">
        <v>357</v>
      </c>
      <c r="W50" s="112">
        <v>359</v>
      </c>
      <c r="X50" s="112">
        <v>380</v>
      </c>
      <c r="Y50" s="112">
        <v>414</v>
      </c>
      <c r="Z50" s="112">
        <v>466</v>
      </c>
    </row>
    <row r="51" spans="1:26" ht="15" customHeight="1" x14ac:dyDescent="0.25">
      <c r="A51" s="2"/>
      <c r="S51" s="115" t="s">
        <v>43</v>
      </c>
      <c r="T51" s="115"/>
      <c r="U51" s="112"/>
      <c r="V51" s="112">
        <v>439</v>
      </c>
      <c r="W51" s="112">
        <v>365</v>
      </c>
      <c r="X51" s="112">
        <v>374</v>
      </c>
      <c r="Y51" s="112">
        <v>408</v>
      </c>
      <c r="Z51" s="112">
        <v>406</v>
      </c>
    </row>
    <row r="52" spans="1:26" ht="15" customHeight="1" x14ac:dyDescent="0.25">
      <c r="S52" s="115" t="s">
        <v>44</v>
      </c>
      <c r="T52" s="115"/>
      <c r="U52" s="112"/>
      <c r="V52" s="112">
        <v>378</v>
      </c>
      <c r="W52" s="112">
        <v>379</v>
      </c>
      <c r="X52" s="112">
        <v>375</v>
      </c>
      <c r="Y52" s="112">
        <v>364</v>
      </c>
      <c r="Z52" s="112">
        <v>408</v>
      </c>
    </row>
    <row r="53" spans="1:26" ht="15" customHeight="1" x14ac:dyDescent="0.25">
      <c r="A53" s="91"/>
      <c r="B53" s="91"/>
      <c r="C53" s="91"/>
      <c r="D53" s="92"/>
      <c r="E53" s="5"/>
      <c r="S53" s="115" t="s">
        <v>45</v>
      </c>
      <c r="T53" s="115"/>
      <c r="U53" s="112"/>
      <c r="V53" s="112">
        <v>340</v>
      </c>
      <c r="W53" s="112">
        <v>328</v>
      </c>
      <c r="X53" s="112">
        <v>325</v>
      </c>
      <c r="Y53" s="112">
        <v>344</v>
      </c>
      <c r="Z53" s="112">
        <v>369</v>
      </c>
    </row>
    <row r="54" spans="1:26" ht="15" customHeight="1" x14ac:dyDescent="0.25">
      <c r="A54" s="91"/>
      <c r="B54" s="91"/>
      <c r="C54" s="91"/>
      <c r="D54" s="92"/>
      <c r="E54" s="5"/>
      <c r="S54" s="115" t="s">
        <v>46</v>
      </c>
      <c r="T54" s="115"/>
      <c r="U54" s="112"/>
      <c r="V54" s="112">
        <v>396</v>
      </c>
      <c r="W54" s="112">
        <v>416</v>
      </c>
      <c r="X54" s="112">
        <v>417</v>
      </c>
      <c r="Y54" s="112">
        <v>368</v>
      </c>
      <c r="Z54" s="112">
        <v>331</v>
      </c>
    </row>
    <row r="55" spans="1:26" ht="15" customHeight="1" x14ac:dyDescent="0.25">
      <c r="A55" s="91"/>
      <c r="B55" s="91"/>
      <c r="C55" s="91"/>
      <c r="D55" s="92"/>
      <c r="E55" s="5"/>
      <c r="S55" s="115" t="s">
        <v>47</v>
      </c>
      <c r="T55" s="115"/>
      <c r="U55" s="112"/>
      <c r="V55" s="112">
        <v>243</v>
      </c>
      <c r="W55" s="112">
        <v>274</v>
      </c>
      <c r="X55" s="112">
        <v>279</v>
      </c>
      <c r="Y55" s="112">
        <v>327</v>
      </c>
      <c r="Z55" s="112">
        <v>358</v>
      </c>
    </row>
    <row r="56" spans="1:26" ht="15" customHeight="1" x14ac:dyDescent="0.25">
      <c r="S56" s="115" t="s">
        <v>48</v>
      </c>
      <c r="T56" s="115"/>
      <c r="U56" s="112"/>
      <c r="V56" s="112">
        <v>127</v>
      </c>
      <c r="W56" s="112">
        <v>117</v>
      </c>
      <c r="X56" s="112">
        <v>144</v>
      </c>
      <c r="Y56" s="112">
        <v>142</v>
      </c>
      <c r="Z56" s="112">
        <v>152</v>
      </c>
    </row>
    <row r="57" spans="1:26" ht="15" customHeight="1" x14ac:dyDescent="0.25">
      <c r="A57" s="2"/>
      <c r="B57" s="91"/>
      <c r="C57" s="91"/>
      <c r="D57" s="91"/>
      <c r="E57" s="91"/>
      <c r="S57" s="115" t="s">
        <v>49</v>
      </c>
      <c r="T57" s="115"/>
      <c r="U57" s="112"/>
      <c r="V57" s="112">
        <v>43</v>
      </c>
      <c r="W57" s="112">
        <v>68</v>
      </c>
      <c r="X57" s="112">
        <v>78</v>
      </c>
      <c r="Y57" s="112">
        <v>88</v>
      </c>
      <c r="Z57" s="112">
        <v>82</v>
      </c>
    </row>
    <row r="58" spans="1:26" ht="15" customHeight="1" x14ac:dyDescent="0.25">
      <c r="A58" s="91"/>
      <c r="B58" s="91"/>
      <c r="C58" s="91"/>
      <c r="D58" s="91"/>
      <c r="E58" s="91"/>
      <c r="S58" s="115" t="s">
        <v>50</v>
      </c>
      <c r="T58" s="115"/>
      <c r="U58" s="112"/>
      <c r="V58" s="112">
        <v>21</v>
      </c>
      <c r="W58" s="112">
        <v>20</v>
      </c>
      <c r="X58" s="112">
        <v>20</v>
      </c>
      <c r="Y58" s="112">
        <v>21</v>
      </c>
      <c r="Z58" s="112">
        <v>33</v>
      </c>
    </row>
    <row r="59" spans="1:26" ht="15" customHeight="1" x14ac:dyDescent="0.25">
      <c r="A59" s="91"/>
      <c r="B59" s="91"/>
      <c r="C59" s="91"/>
      <c r="D59" s="93"/>
      <c r="E59" s="5"/>
      <c r="S59" s="115" t="s">
        <v>51</v>
      </c>
      <c r="T59" s="115"/>
      <c r="U59" s="112"/>
      <c r="V59" s="112">
        <v>6</v>
      </c>
      <c r="W59" s="112">
        <v>8</v>
      </c>
      <c r="X59" s="112">
        <v>7</v>
      </c>
      <c r="Y59" s="112">
        <v>5</v>
      </c>
      <c r="Z59" s="112">
        <v>11</v>
      </c>
    </row>
    <row r="60" spans="1:26" ht="15" customHeight="1" x14ac:dyDescent="0.25">
      <c r="A60" s="91"/>
      <c r="B60" s="91"/>
      <c r="C60" s="91"/>
      <c r="D60" s="93"/>
      <c r="E60" s="5"/>
      <c r="S60" s="115" t="s">
        <v>52</v>
      </c>
      <c r="T60" s="115"/>
      <c r="U60" s="112"/>
      <c r="V60" s="112">
        <v>10</v>
      </c>
      <c r="W60" s="112">
        <v>4</v>
      </c>
      <c r="X60" s="112">
        <v>10</v>
      </c>
      <c r="Y60" s="112">
        <v>3</v>
      </c>
      <c r="Z60" s="112">
        <v>0</v>
      </c>
    </row>
    <row r="61" spans="1:26" ht="15" customHeight="1" x14ac:dyDescent="0.25">
      <c r="A61" s="91"/>
      <c r="B61" s="91"/>
      <c r="C61" s="91"/>
      <c r="D61" s="93"/>
      <c r="E61" s="5"/>
      <c r="S61" s="118" t="s">
        <v>53</v>
      </c>
      <c r="T61" s="118"/>
      <c r="U61" s="112"/>
      <c r="V61" s="112">
        <v>3733</v>
      </c>
      <c r="W61" s="112">
        <v>3794</v>
      </c>
      <c r="X61" s="112">
        <v>3852</v>
      </c>
      <c r="Y61" s="112">
        <v>4031</v>
      </c>
      <c r="Z61" s="112">
        <v>4319</v>
      </c>
    </row>
    <row r="62" spans="1:26" ht="15" customHeight="1" x14ac:dyDescent="0.25">
      <c r="S62" s="114" t="s">
        <v>54</v>
      </c>
      <c r="T62" s="114"/>
    </row>
    <row r="63" spans="1:26" x14ac:dyDescent="0.25">
      <c r="S63" s="115" t="s">
        <v>36</v>
      </c>
      <c r="T63" s="115"/>
      <c r="U63" s="112"/>
      <c r="V63" s="112">
        <v>7</v>
      </c>
      <c r="W63" s="112">
        <v>4</v>
      </c>
      <c r="X63" s="112">
        <v>4</v>
      </c>
      <c r="Y63" s="112">
        <v>9</v>
      </c>
      <c r="Z63" s="112">
        <v>6</v>
      </c>
    </row>
    <row r="64" spans="1:26" ht="15.75" customHeight="1" x14ac:dyDescent="0.2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S64" s="115" t="s">
        <v>37</v>
      </c>
      <c r="T64" s="115"/>
      <c r="U64" s="112"/>
      <c r="V64" s="112">
        <v>83</v>
      </c>
      <c r="W64" s="112">
        <v>80</v>
      </c>
      <c r="X64" s="112">
        <v>75</v>
      </c>
      <c r="Y64" s="112">
        <v>101</v>
      </c>
      <c r="Z64" s="112">
        <v>117</v>
      </c>
    </row>
    <row r="65" spans="1:26" ht="15.75" customHeight="1" x14ac:dyDescent="0.25">
      <c r="A65" s="61" t="str">
        <f>"Number of employed persons per occupation of main job by sex in "&amp;S1&amp;" ("&amp;Z2&amp;") *"</f>
        <v>Number of employed persons per occupation of main job by sex in Derwent Valley (2021-22) *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S65" s="115" t="s">
        <v>38</v>
      </c>
      <c r="T65" s="115"/>
      <c r="U65" s="112"/>
      <c r="V65" s="112">
        <v>243</v>
      </c>
      <c r="W65" s="112">
        <v>219</v>
      </c>
      <c r="X65" s="112">
        <v>216</v>
      </c>
      <c r="Y65" s="112">
        <v>242</v>
      </c>
      <c r="Z65" s="112">
        <v>296</v>
      </c>
    </row>
    <row r="66" spans="1:26" x14ac:dyDescent="0.25">
      <c r="S66" s="115" t="s">
        <v>39</v>
      </c>
      <c r="T66" s="115"/>
      <c r="U66" s="112"/>
      <c r="V66" s="112">
        <v>305</v>
      </c>
      <c r="W66" s="112">
        <v>313</v>
      </c>
      <c r="X66" s="112">
        <v>302</v>
      </c>
      <c r="Y66" s="112">
        <v>326</v>
      </c>
      <c r="Z66" s="112">
        <v>383</v>
      </c>
    </row>
    <row r="67" spans="1:26" x14ac:dyDescent="0.25">
      <c r="S67" s="115" t="s">
        <v>40</v>
      </c>
      <c r="T67" s="115"/>
      <c r="U67" s="112"/>
      <c r="V67" s="112">
        <v>345</v>
      </c>
      <c r="W67" s="112">
        <v>357</v>
      </c>
      <c r="X67" s="112">
        <v>351</v>
      </c>
      <c r="Y67" s="112">
        <v>372</v>
      </c>
      <c r="Z67" s="112">
        <v>408</v>
      </c>
    </row>
    <row r="68" spans="1:26" x14ac:dyDescent="0.25">
      <c r="S68" s="115" t="s">
        <v>41</v>
      </c>
      <c r="T68" s="115"/>
      <c r="U68" s="112"/>
      <c r="V68" s="112">
        <v>291</v>
      </c>
      <c r="W68" s="112">
        <v>325</v>
      </c>
      <c r="X68" s="112">
        <v>348</v>
      </c>
      <c r="Y68" s="112">
        <v>394</v>
      </c>
      <c r="Z68" s="112">
        <v>423</v>
      </c>
    </row>
    <row r="69" spans="1:26" x14ac:dyDescent="0.25">
      <c r="S69" s="115" t="s">
        <v>42</v>
      </c>
      <c r="T69" s="115"/>
      <c r="U69" s="112"/>
      <c r="V69" s="112">
        <v>330</v>
      </c>
      <c r="W69" s="112">
        <v>374</v>
      </c>
      <c r="X69" s="112">
        <v>358</v>
      </c>
      <c r="Y69" s="112">
        <v>369</v>
      </c>
      <c r="Z69" s="112">
        <v>446</v>
      </c>
    </row>
    <row r="70" spans="1:26" x14ac:dyDescent="0.25">
      <c r="S70" s="115" t="s">
        <v>43</v>
      </c>
      <c r="T70" s="115"/>
      <c r="U70" s="112"/>
      <c r="V70" s="112">
        <v>318</v>
      </c>
      <c r="W70" s="112">
        <v>336</v>
      </c>
      <c r="X70" s="112">
        <v>347</v>
      </c>
      <c r="Y70" s="112">
        <v>384</v>
      </c>
      <c r="Z70" s="112">
        <v>420</v>
      </c>
    </row>
    <row r="71" spans="1:26" x14ac:dyDescent="0.25">
      <c r="S71" s="115" t="s">
        <v>44</v>
      </c>
      <c r="T71" s="115"/>
      <c r="U71" s="112"/>
      <c r="V71" s="112">
        <v>356</v>
      </c>
      <c r="W71" s="112">
        <v>365</v>
      </c>
      <c r="X71" s="112">
        <v>335</v>
      </c>
      <c r="Y71" s="112">
        <v>351</v>
      </c>
      <c r="Z71" s="112">
        <v>357</v>
      </c>
    </row>
    <row r="72" spans="1:26" x14ac:dyDescent="0.25">
      <c r="S72" s="115" t="s">
        <v>45</v>
      </c>
      <c r="T72" s="115"/>
      <c r="U72" s="112"/>
      <c r="V72" s="112">
        <v>340</v>
      </c>
      <c r="W72" s="112">
        <v>353</v>
      </c>
      <c r="X72" s="112">
        <v>359</v>
      </c>
      <c r="Y72" s="112">
        <v>405</v>
      </c>
      <c r="Z72" s="112">
        <v>408</v>
      </c>
    </row>
    <row r="73" spans="1:26" x14ac:dyDescent="0.25">
      <c r="S73" s="115" t="s">
        <v>46</v>
      </c>
      <c r="T73" s="115"/>
      <c r="U73" s="112"/>
      <c r="V73" s="112">
        <v>321</v>
      </c>
      <c r="W73" s="112">
        <v>344</v>
      </c>
      <c r="X73" s="112">
        <v>343</v>
      </c>
      <c r="Y73" s="112">
        <v>335</v>
      </c>
      <c r="Z73" s="112">
        <v>365</v>
      </c>
    </row>
    <row r="74" spans="1:26" x14ac:dyDescent="0.25">
      <c r="S74" s="115" t="s">
        <v>47</v>
      </c>
      <c r="T74" s="115"/>
      <c r="U74" s="112"/>
      <c r="V74" s="112">
        <v>210</v>
      </c>
      <c r="W74" s="112">
        <v>211</v>
      </c>
      <c r="X74" s="112">
        <v>216</v>
      </c>
      <c r="Y74" s="112">
        <v>230</v>
      </c>
      <c r="Z74" s="112">
        <v>243</v>
      </c>
    </row>
    <row r="75" spans="1:26" x14ac:dyDescent="0.25">
      <c r="S75" s="115" t="s">
        <v>48</v>
      </c>
      <c r="T75" s="115"/>
      <c r="U75" s="112"/>
      <c r="V75" s="112">
        <v>83</v>
      </c>
      <c r="W75" s="112">
        <v>90</v>
      </c>
      <c r="X75" s="112">
        <v>104</v>
      </c>
      <c r="Y75" s="112">
        <v>100</v>
      </c>
      <c r="Z75" s="112">
        <v>126</v>
      </c>
    </row>
    <row r="76" spans="1:26" x14ac:dyDescent="0.25">
      <c r="S76" s="115" t="s">
        <v>49</v>
      </c>
      <c r="T76" s="115"/>
      <c r="U76" s="112"/>
      <c r="V76" s="112">
        <v>45</v>
      </c>
      <c r="W76" s="112">
        <v>35</v>
      </c>
      <c r="X76" s="112">
        <v>26</v>
      </c>
      <c r="Y76" s="112">
        <v>36</v>
      </c>
      <c r="Z76" s="112">
        <v>41</v>
      </c>
    </row>
    <row r="77" spans="1:26" x14ac:dyDescent="0.25">
      <c r="S77" s="115" t="s">
        <v>50</v>
      </c>
      <c r="T77" s="115"/>
      <c r="U77" s="112"/>
      <c r="V77" s="112">
        <v>12</v>
      </c>
      <c r="W77" s="112">
        <v>11</v>
      </c>
      <c r="X77" s="112">
        <v>17</v>
      </c>
      <c r="Y77" s="112">
        <v>14</v>
      </c>
      <c r="Z77" s="112">
        <v>14</v>
      </c>
    </row>
    <row r="78" spans="1:26" x14ac:dyDescent="0.25">
      <c r="S78" s="115" t="s">
        <v>51</v>
      </c>
      <c r="T78" s="115"/>
      <c r="U78" s="112"/>
      <c r="V78" s="112">
        <v>4</v>
      </c>
      <c r="W78" s="112">
        <v>7</v>
      </c>
      <c r="X78" s="112">
        <v>6</v>
      </c>
      <c r="Y78" s="112">
        <v>4</v>
      </c>
      <c r="Z78" s="112">
        <v>7</v>
      </c>
    </row>
    <row r="79" spans="1:26" x14ac:dyDescent="0.25">
      <c r="S79" s="115" t="s">
        <v>52</v>
      </c>
      <c r="T79" s="115"/>
      <c r="U79" s="112"/>
      <c r="V79" s="112">
        <v>4</v>
      </c>
      <c r="W79" s="112">
        <v>4</v>
      </c>
      <c r="X79" s="112">
        <v>0</v>
      </c>
      <c r="Y79" s="112">
        <v>3</v>
      </c>
      <c r="Z79" s="112">
        <v>4</v>
      </c>
    </row>
    <row r="80" spans="1:26" x14ac:dyDescent="0.25">
      <c r="S80" s="118" t="s">
        <v>53</v>
      </c>
      <c r="T80" s="118"/>
      <c r="U80" s="112"/>
      <c r="V80" s="112">
        <v>3289</v>
      </c>
      <c r="W80" s="112">
        <v>3419</v>
      </c>
      <c r="X80" s="112">
        <v>3414</v>
      </c>
      <c r="Y80" s="112">
        <v>3675</v>
      </c>
      <c r="Z80" s="112">
        <v>4068</v>
      </c>
    </row>
    <row r="81" spans="1:30" x14ac:dyDescent="0.25">
      <c r="S81" s="128" t="s">
        <v>55</v>
      </c>
      <c r="T81" s="128"/>
      <c r="Y81" s="123"/>
      <c r="Z81" s="123"/>
    </row>
    <row r="82" spans="1:30" x14ac:dyDescent="0.25">
      <c r="S82" s="129" t="s">
        <v>35</v>
      </c>
      <c r="T82" s="129"/>
    </row>
    <row r="83" spans="1:30" ht="15.75" customHeight="1" x14ac:dyDescent="0.25">
      <c r="A83" s="46"/>
      <c r="B83" s="46"/>
      <c r="C83" s="144" t="str">
        <f>S1</f>
        <v>Derwent Valley</v>
      </c>
      <c r="D83" s="144"/>
      <c r="E83" s="144"/>
      <c r="F83" s="144"/>
      <c r="G83" s="144"/>
      <c r="H83" s="47"/>
      <c r="I83" s="47"/>
      <c r="J83" s="145" t="str">
        <f>'State data for spotlight'!A1</f>
        <v>Tasmania</v>
      </c>
      <c r="K83" s="145"/>
      <c r="L83" s="145"/>
      <c r="M83" s="145"/>
      <c r="N83" s="145"/>
      <c r="O83" s="145"/>
      <c r="S83" s="115" t="s">
        <v>56</v>
      </c>
      <c r="T83" s="115"/>
      <c r="U83" s="112"/>
      <c r="V83" s="112">
        <v>196</v>
      </c>
      <c r="W83" s="112">
        <v>209</v>
      </c>
      <c r="X83" s="112">
        <v>227</v>
      </c>
      <c r="Y83" s="112">
        <v>228</v>
      </c>
      <c r="Z83" s="112">
        <v>237</v>
      </c>
      <c r="AD83" s="117"/>
    </row>
    <row r="84" spans="1:30" ht="15" customHeight="1" x14ac:dyDescent="0.25">
      <c r="A84" s="46"/>
      <c r="B84" s="46"/>
      <c r="C84" s="48"/>
      <c r="D84" s="140" t="s">
        <v>0</v>
      </c>
      <c r="E84" s="140"/>
      <c r="F84" s="140" t="s">
        <v>144</v>
      </c>
      <c r="G84" s="140"/>
      <c r="H84" s="48"/>
      <c r="I84" s="48"/>
      <c r="J84" s="48"/>
      <c r="K84" s="48"/>
      <c r="L84" s="140" t="s">
        <v>0</v>
      </c>
      <c r="M84" s="140"/>
      <c r="N84" s="140" t="s">
        <v>144</v>
      </c>
      <c r="O84" s="140"/>
      <c r="S84" s="115" t="s">
        <v>57</v>
      </c>
      <c r="T84" s="115"/>
      <c r="U84" s="112"/>
      <c r="V84" s="112">
        <v>154</v>
      </c>
      <c r="W84" s="112">
        <v>155</v>
      </c>
      <c r="X84" s="112">
        <v>147</v>
      </c>
      <c r="Y84" s="112">
        <v>160</v>
      </c>
      <c r="Z84" s="112">
        <v>174</v>
      </c>
    </row>
    <row r="85" spans="1:30" ht="15" customHeight="1" x14ac:dyDescent="0.25">
      <c r="A85" s="46"/>
      <c r="B85" s="46"/>
      <c r="C85" s="98" t="s">
        <v>1</v>
      </c>
      <c r="D85" s="140" t="s">
        <v>2</v>
      </c>
      <c r="E85" s="140"/>
      <c r="F85" s="140" t="str">
        <f>"since "&amp;$V$2</f>
        <v>since 2017-18</v>
      </c>
      <c r="G85" s="140"/>
      <c r="H85" s="48"/>
      <c r="I85" s="48"/>
      <c r="J85" s="48"/>
      <c r="K85" s="98" t="s">
        <v>1</v>
      </c>
      <c r="L85" s="140" t="s">
        <v>2</v>
      </c>
      <c r="M85" s="140"/>
      <c r="N85" s="140" t="str">
        <f>"since "&amp;$V$2</f>
        <v>since 2017-18</v>
      </c>
      <c r="O85" s="140"/>
      <c r="S85" s="115" t="s">
        <v>139</v>
      </c>
      <c r="T85" s="115"/>
      <c r="U85" s="112"/>
      <c r="V85" s="112">
        <v>591</v>
      </c>
      <c r="W85" s="112">
        <v>630</v>
      </c>
      <c r="X85" s="112">
        <v>641</v>
      </c>
      <c r="Y85" s="112">
        <v>658</v>
      </c>
      <c r="Z85" s="112">
        <v>706</v>
      </c>
    </row>
    <row r="86" spans="1:30" ht="15" customHeight="1" x14ac:dyDescent="0.25">
      <c r="A86" s="49" t="s">
        <v>3</v>
      </c>
      <c r="B86" s="49"/>
      <c r="C86" s="97" t="str">
        <f t="shared" ref="C86:C91" si="3">AB4</f>
        <v>8,399</v>
      </c>
      <c r="D86" s="94">
        <f t="shared" ref="D86:D91" si="4">AD4</f>
        <v>8.9364461738002499E-2</v>
      </c>
      <c r="E86" s="95">
        <f t="shared" ref="E86:E91" si="5">AD4</f>
        <v>8.9364461738002499E-2</v>
      </c>
      <c r="F86" s="94">
        <f t="shared" ref="F86:F91" si="6">AF4</f>
        <v>0.19558718861209967</v>
      </c>
      <c r="G86" s="95">
        <f t="shared" ref="G86:G91" si="7">AF4</f>
        <v>0.19558718861209967</v>
      </c>
      <c r="H86" s="97"/>
      <c r="I86" s="97"/>
      <c r="J86" s="139" t="str">
        <f>'State data for spotlight'!J4</f>
        <v>477,862</v>
      </c>
      <c r="K86" s="139"/>
      <c r="L86" s="94">
        <f>'State data for spotlight'!L4</f>
        <v>8.1948431853790638E-2</v>
      </c>
      <c r="M86" s="95">
        <f>'State data for spotlight'!L4</f>
        <v>8.1948431853790638E-2</v>
      </c>
      <c r="N86" s="94">
        <f>'State data for spotlight'!N4</f>
        <v>0.20126798023117254</v>
      </c>
      <c r="O86" s="95">
        <f>'State data for spotlight'!N4</f>
        <v>0.20126798023117254</v>
      </c>
      <c r="S86" s="115" t="s">
        <v>140</v>
      </c>
      <c r="T86" s="115"/>
      <c r="U86" s="112"/>
      <c r="V86" s="112">
        <v>177</v>
      </c>
      <c r="W86" s="112">
        <v>196</v>
      </c>
      <c r="X86" s="112">
        <v>200</v>
      </c>
      <c r="Y86" s="112">
        <v>202</v>
      </c>
      <c r="Z86" s="112">
        <v>207</v>
      </c>
    </row>
    <row r="87" spans="1:30" ht="15" customHeight="1" x14ac:dyDescent="0.25">
      <c r="A87" s="96" t="s">
        <v>4</v>
      </c>
      <c r="B87" s="49"/>
      <c r="C87" s="97" t="str">
        <f t="shared" si="3"/>
        <v>4,316</v>
      </c>
      <c r="D87" s="94">
        <f t="shared" si="4"/>
        <v>7.0702059042421217E-2</v>
      </c>
      <c r="E87" s="95">
        <f t="shared" si="5"/>
        <v>7.0702059042421217E-2</v>
      </c>
      <c r="F87" s="94">
        <f t="shared" si="6"/>
        <v>0.15555555555555545</v>
      </c>
      <c r="G87" s="95">
        <f t="shared" si="7"/>
        <v>0.15555555555555545</v>
      </c>
      <c r="H87" s="97"/>
      <c r="I87" s="97"/>
      <c r="J87" s="139" t="str">
        <f>'State data for spotlight'!J5</f>
        <v>240,912</v>
      </c>
      <c r="K87" s="139"/>
      <c r="L87" s="94">
        <f>'State data for spotlight'!L5</f>
        <v>7.4626865671641784E-2</v>
      </c>
      <c r="M87" s="95">
        <f>'State data for spotlight'!L5</f>
        <v>7.4626865671641784E-2</v>
      </c>
      <c r="N87" s="94">
        <f>'State data for spotlight'!N5</f>
        <v>0.18675862068965521</v>
      </c>
      <c r="O87" s="95">
        <f>'State data for spotlight'!N5</f>
        <v>0.18675862068965521</v>
      </c>
      <c r="S87" s="115" t="s">
        <v>141</v>
      </c>
      <c r="T87" s="115"/>
      <c r="U87" s="112"/>
      <c r="V87" s="112">
        <v>86</v>
      </c>
      <c r="W87" s="112">
        <v>95</v>
      </c>
      <c r="X87" s="112">
        <v>103</v>
      </c>
      <c r="Y87" s="112">
        <v>98</v>
      </c>
      <c r="Z87" s="112">
        <v>105</v>
      </c>
    </row>
    <row r="88" spans="1:30" ht="15" customHeight="1" x14ac:dyDescent="0.25">
      <c r="A88" s="96" t="s">
        <v>5</v>
      </c>
      <c r="B88" s="49"/>
      <c r="C88" s="97" t="str">
        <f t="shared" si="3"/>
        <v>4,070</v>
      </c>
      <c r="D88" s="94">
        <f t="shared" si="4"/>
        <v>0.10748299319727894</v>
      </c>
      <c r="E88" s="95">
        <f t="shared" si="5"/>
        <v>0.10748299319727894</v>
      </c>
      <c r="F88" s="94">
        <f t="shared" si="6"/>
        <v>0.237082066869301</v>
      </c>
      <c r="G88" s="95">
        <f t="shared" si="7"/>
        <v>0.237082066869301</v>
      </c>
      <c r="H88" s="97"/>
      <c r="I88" s="97"/>
      <c r="J88" s="139" t="str">
        <f>'State data for spotlight'!J6</f>
        <v>236,564</v>
      </c>
      <c r="K88" s="139"/>
      <c r="L88" s="94">
        <f>'State data for spotlight'!L6</f>
        <v>8.9604348026345981E-2</v>
      </c>
      <c r="M88" s="95">
        <f>'State data for spotlight'!L6</f>
        <v>8.9604348026345981E-2</v>
      </c>
      <c r="N88" s="94">
        <f>'State data for spotlight'!N6</f>
        <v>0.2144565942810206</v>
      </c>
      <c r="O88" s="95">
        <f>'State data for spotlight'!N6</f>
        <v>0.2144565942810206</v>
      </c>
      <c r="S88" s="115" t="s">
        <v>142</v>
      </c>
      <c r="T88" s="115"/>
      <c r="U88" s="112"/>
      <c r="V88" s="112">
        <v>114</v>
      </c>
      <c r="W88" s="112">
        <v>108</v>
      </c>
      <c r="X88" s="112">
        <v>120</v>
      </c>
      <c r="Y88" s="112">
        <v>124</v>
      </c>
      <c r="Z88" s="112">
        <v>133</v>
      </c>
    </row>
    <row r="89" spans="1:30" ht="15" customHeight="1" x14ac:dyDescent="0.25">
      <c r="A89" s="49" t="s">
        <v>6</v>
      </c>
      <c r="B89" s="49"/>
      <c r="C89" s="97" t="str">
        <f t="shared" si="3"/>
        <v>5,879</v>
      </c>
      <c r="D89" s="94">
        <f t="shared" si="4"/>
        <v>4.8323823109843067E-2</v>
      </c>
      <c r="E89" s="95">
        <f t="shared" si="5"/>
        <v>4.8323823109843067E-2</v>
      </c>
      <c r="F89" s="94">
        <f t="shared" si="6"/>
        <v>0.13144726712856047</v>
      </c>
      <c r="G89" s="95">
        <f t="shared" si="7"/>
        <v>0.13144726712856047</v>
      </c>
      <c r="H89" s="97"/>
      <c r="I89" s="97"/>
      <c r="J89" s="139" t="str">
        <f>'State data for spotlight'!J7</f>
        <v>314,218</v>
      </c>
      <c r="K89" s="139"/>
      <c r="L89" s="94">
        <f>'State data for spotlight'!L7</f>
        <v>3.7948006474416207E-2</v>
      </c>
      <c r="M89" s="95">
        <f>'State data for spotlight'!L7</f>
        <v>3.7948006474416207E-2</v>
      </c>
      <c r="N89" s="94">
        <f>'State data for spotlight'!N7</f>
        <v>0.11747384293670371</v>
      </c>
      <c r="O89" s="95">
        <f>'State data for spotlight'!N7</f>
        <v>0.11747384293670371</v>
      </c>
      <c r="S89" s="115" t="s">
        <v>143</v>
      </c>
      <c r="T89" s="115"/>
      <c r="U89" s="112"/>
      <c r="V89" s="112">
        <v>398</v>
      </c>
      <c r="W89" s="112">
        <v>423</v>
      </c>
      <c r="X89" s="112">
        <v>445</v>
      </c>
      <c r="Y89" s="112">
        <v>421</v>
      </c>
      <c r="Z89" s="112">
        <v>439</v>
      </c>
    </row>
    <row r="90" spans="1:30" ht="15" customHeight="1" x14ac:dyDescent="0.25">
      <c r="A90" s="49" t="s">
        <v>96</v>
      </c>
      <c r="B90" s="49"/>
      <c r="C90" s="97" t="str">
        <f t="shared" si="3"/>
        <v>$44,310</v>
      </c>
      <c r="D90" s="94">
        <f t="shared" si="4"/>
        <v>1.7832111796067807E-4</v>
      </c>
      <c r="E90" s="95">
        <f t="shared" si="5"/>
        <v>1.7832111796067807E-4</v>
      </c>
      <c r="F90" s="94">
        <f t="shared" si="6"/>
        <v>8.3494088709580749E-2</v>
      </c>
      <c r="G90" s="95">
        <f t="shared" si="7"/>
        <v>8.3494088709580749E-2</v>
      </c>
      <c r="H90" s="97"/>
      <c r="I90" s="97"/>
      <c r="J90" s="97"/>
      <c r="K90" s="97" t="str">
        <f>'State data for spotlight'!J8</f>
        <v>$42,185</v>
      </c>
      <c r="L90" s="94">
        <f>'State data for spotlight'!L8</f>
        <v>1.6150983391345131E-2</v>
      </c>
      <c r="M90" s="95">
        <f>'State data for spotlight'!L8</f>
        <v>1.6150983391345131E-2</v>
      </c>
      <c r="N90" s="94">
        <f>'State data for spotlight'!N8</f>
        <v>0.11066528284380861</v>
      </c>
      <c r="O90" s="95">
        <f>'State data for spotlight'!N8</f>
        <v>0.11066528284380861</v>
      </c>
      <c r="S90" s="115" t="s">
        <v>58</v>
      </c>
      <c r="T90" s="115"/>
      <c r="U90" s="112"/>
      <c r="V90" s="112">
        <v>521</v>
      </c>
      <c r="W90" s="112">
        <v>539</v>
      </c>
      <c r="X90" s="112">
        <v>558</v>
      </c>
      <c r="Y90" s="112">
        <v>577</v>
      </c>
      <c r="Z90" s="112">
        <v>597</v>
      </c>
    </row>
    <row r="91" spans="1:30" ht="15" customHeight="1" x14ac:dyDescent="0.25">
      <c r="A91" s="49" t="s">
        <v>7</v>
      </c>
      <c r="B91" s="49"/>
      <c r="C91" s="97" t="str">
        <f t="shared" si="3"/>
        <v>$313.7 mil</v>
      </c>
      <c r="D91" s="94">
        <f t="shared" si="4"/>
        <v>7.8818016202669039E-2</v>
      </c>
      <c r="E91" s="95">
        <f t="shared" si="5"/>
        <v>7.8818016202669039E-2</v>
      </c>
      <c r="F91" s="94">
        <f t="shared" si="6"/>
        <v>0.25333641028234699</v>
      </c>
      <c r="G91" s="95">
        <f t="shared" si="7"/>
        <v>0.25333641028234699</v>
      </c>
      <c r="H91" s="97"/>
      <c r="I91" s="97"/>
      <c r="J91" s="97"/>
      <c r="K91" s="97" t="str">
        <f>'State data for spotlight'!J9</f>
        <v>$18.6 bil</v>
      </c>
      <c r="L91" s="94">
        <f>'State data for spotlight'!L9</f>
        <v>7.8862939551073152E-2</v>
      </c>
      <c r="M91" s="95">
        <f>'State data for spotlight'!L9</f>
        <v>7.8862939551073152E-2</v>
      </c>
      <c r="N91" s="94">
        <f>'State data for spotlight'!N9</f>
        <v>0.29215818753425649</v>
      </c>
      <c r="O91" s="95">
        <f>'State data for spotlight'!N9</f>
        <v>0.29215818753425649</v>
      </c>
      <c r="S91" s="118" t="s">
        <v>53</v>
      </c>
      <c r="T91" s="118"/>
      <c r="U91" s="112"/>
      <c r="V91" s="112">
        <v>2765</v>
      </c>
      <c r="W91" s="112">
        <v>2798</v>
      </c>
      <c r="X91" s="112">
        <v>2910</v>
      </c>
      <c r="Y91" s="112">
        <v>2966</v>
      </c>
      <c r="Z91" s="112">
        <v>3074</v>
      </c>
    </row>
    <row r="92" spans="1:30" ht="15" customHeight="1" x14ac:dyDescent="0.25">
      <c r="S92" s="129" t="s">
        <v>54</v>
      </c>
      <c r="T92" s="129"/>
    </row>
    <row r="93" spans="1:30" ht="15" customHeight="1" x14ac:dyDescent="0.25">
      <c r="A93" s="134" t="s">
        <v>145</v>
      </c>
      <c r="S93" s="115" t="s">
        <v>56</v>
      </c>
      <c r="T93" s="115"/>
      <c r="U93" s="112"/>
      <c r="V93" s="112">
        <v>158</v>
      </c>
      <c r="W93" s="112">
        <v>168</v>
      </c>
      <c r="X93" s="112">
        <v>181</v>
      </c>
      <c r="Y93" s="112">
        <v>177</v>
      </c>
      <c r="Z93" s="112">
        <v>179</v>
      </c>
    </row>
    <row r="94" spans="1:30" ht="15" customHeight="1" x14ac:dyDescent="0.25">
      <c r="A94" s="135" t="s">
        <v>146</v>
      </c>
      <c r="S94" s="115" t="s">
        <v>57</v>
      </c>
      <c r="T94" s="115"/>
      <c r="U94" s="112"/>
      <c r="V94" s="112">
        <v>275</v>
      </c>
      <c r="W94" s="112">
        <v>289</v>
      </c>
      <c r="X94" s="112">
        <v>276</v>
      </c>
      <c r="Y94" s="112">
        <v>287</v>
      </c>
      <c r="Z94" s="112">
        <v>327</v>
      </c>
    </row>
    <row r="95" spans="1:30" ht="15" customHeight="1" x14ac:dyDescent="0.25">
      <c r="A95" s="136" t="s">
        <v>184</v>
      </c>
      <c r="S95" s="115" t="s">
        <v>139</v>
      </c>
      <c r="T95" s="115"/>
      <c r="U95" s="112"/>
      <c r="V95" s="112">
        <v>101</v>
      </c>
      <c r="W95" s="112">
        <v>104</v>
      </c>
      <c r="X95" s="112">
        <v>113</v>
      </c>
      <c r="Y95" s="112">
        <v>118</v>
      </c>
      <c r="Z95" s="112">
        <v>129</v>
      </c>
    </row>
    <row r="96" spans="1:30" ht="15" customHeight="1" x14ac:dyDescent="0.25">
      <c r="A96" s="134" t="s">
        <v>176</v>
      </c>
      <c r="S96" s="115" t="s">
        <v>140</v>
      </c>
      <c r="T96" s="115"/>
      <c r="U96" s="112"/>
      <c r="V96" s="112">
        <v>568</v>
      </c>
      <c r="W96" s="112">
        <v>597</v>
      </c>
      <c r="X96" s="112">
        <v>615</v>
      </c>
      <c r="Y96" s="112">
        <v>641</v>
      </c>
      <c r="Z96" s="112">
        <v>670</v>
      </c>
    </row>
    <row r="97" spans="1:32" ht="15" customHeight="1" x14ac:dyDescent="0.25">
      <c r="A97" s="136" t="s">
        <v>187</v>
      </c>
      <c r="S97" s="115" t="s">
        <v>141</v>
      </c>
      <c r="T97" s="115"/>
      <c r="U97" s="112"/>
      <c r="V97" s="112">
        <v>408</v>
      </c>
      <c r="W97" s="112">
        <v>418</v>
      </c>
      <c r="X97" s="112">
        <v>439</v>
      </c>
      <c r="Y97" s="112">
        <v>439</v>
      </c>
      <c r="Z97" s="112">
        <v>467</v>
      </c>
    </row>
    <row r="98" spans="1:32" ht="15" customHeight="1" x14ac:dyDescent="0.25">
      <c r="A98" s="136" t="s">
        <v>193</v>
      </c>
      <c r="S98" s="115" t="s">
        <v>142</v>
      </c>
      <c r="T98" s="115"/>
      <c r="U98" s="112"/>
      <c r="V98" s="112">
        <v>308</v>
      </c>
      <c r="W98" s="112">
        <v>313</v>
      </c>
      <c r="X98" s="112">
        <v>324</v>
      </c>
      <c r="Y98" s="112">
        <v>318</v>
      </c>
      <c r="Z98" s="112">
        <v>350</v>
      </c>
    </row>
    <row r="99" spans="1:32" ht="15" customHeight="1" x14ac:dyDescent="0.25">
      <c r="S99" s="115" t="s">
        <v>143</v>
      </c>
      <c r="T99" s="115"/>
      <c r="U99" s="112"/>
      <c r="V99" s="112">
        <v>20</v>
      </c>
      <c r="W99" s="112">
        <v>24</v>
      </c>
      <c r="X99" s="112">
        <v>32</v>
      </c>
      <c r="Y99" s="112">
        <v>34</v>
      </c>
      <c r="Z99" s="112">
        <v>34</v>
      </c>
    </row>
    <row r="100" spans="1:32" ht="15" customHeight="1" x14ac:dyDescent="0.25">
      <c r="S100" s="115" t="s">
        <v>58</v>
      </c>
      <c r="T100" s="115"/>
      <c r="U100" s="112"/>
      <c r="V100" s="112">
        <v>261</v>
      </c>
      <c r="W100" s="112">
        <v>252</v>
      </c>
      <c r="X100" s="112">
        <v>262</v>
      </c>
      <c r="Y100" s="112">
        <v>289</v>
      </c>
      <c r="Z100" s="112">
        <v>296</v>
      </c>
    </row>
    <row r="101" spans="1:32" x14ac:dyDescent="0.25">
      <c r="A101" s="18"/>
      <c r="S101" s="118" t="s">
        <v>53</v>
      </c>
      <c r="T101" s="118"/>
      <c r="U101" s="112"/>
      <c r="V101" s="112">
        <v>2429</v>
      </c>
      <c r="W101" s="112">
        <v>2505</v>
      </c>
      <c r="X101" s="112">
        <v>2571</v>
      </c>
      <c r="Y101" s="112">
        <v>2640</v>
      </c>
      <c r="Z101" s="112">
        <v>2794</v>
      </c>
    </row>
    <row r="102" spans="1:32" x14ac:dyDescent="0.25">
      <c r="S102" s="115"/>
      <c r="T102" s="115"/>
      <c r="Y102" s="123"/>
      <c r="Z102" s="123"/>
    </row>
    <row r="103" spans="1:32" x14ac:dyDescent="0.25">
      <c r="A103" s="19"/>
      <c r="S103" s="128" t="s">
        <v>13</v>
      </c>
      <c r="T103" s="128"/>
      <c r="U103" s="106"/>
      <c r="V103" s="106" t="s">
        <v>138</v>
      </c>
      <c r="W103" s="106" t="s">
        <v>147</v>
      </c>
      <c r="X103" s="106" t="s">
        <v>179</v>
      </c>
      <c r="Y103" s="106" t="s">
        <v>185</v>
      </c>
      <c r="Z103" s="106" t="s">
        <v>191</v>
      </c>
      <c r="AB103" s="125" t="s">
        <v>24</v>
      </c>
      <c r="AC103" s="106"/>
      <c r="AD103" s="106" t="s">
        <v>32</v>
      </c>
      <c r="AE103" s="106"/>
      <c r="AF103" s="106"/>
    </row>
    <row r="104" spans="1:32" x14ac:dyDescent="0.25">
      <c r="A104" s="20"/>
      <c r="S104" s="115" t="s">
        <v>14</v>
      </c>
      <c r="T104" s="115"/>
      <c r="U104" s="112"/>
      <c r="V104" s="112">
        <v>5237</v>
      </c>
      <c r="W104" s="112">
        <v>5514</v>
      </c>
      <c r="X104" s="112">
        <v>5907</v>
      </c>
      <c r="Y104" s="112">
        <v>5952</v>
      </c>
      <c r="Z104" s="112">
        <v>6493</v>
      </c>
      <c r="AB104" s="109" t="str">
        <f>TEXT(Z104,"###,###")</f>
        <v>6,493</v>
      </c>
      <c r="AD104" s="130">
        <f>Z104/($Z$4)*100</f>
        <v>77.306822240742946</v>
      </c>
      <c r="AF104" s="109"/>
    </row>
    <row r="105" spans="1:32" x14ac:dyDescent="0.25">
      <c r="S105" s="115" t="s">
        <v>17</v>
      </c>
      <c r="T105" s="115"/>
      <c r="U105" s="112"/>
      <c r="V105" s="112">
        <v>1190</v>
      </c>
      <c r="W105" s="112">
        <v>1235</v>
      </c>
      <c r="X105" s="112">
        <v>1182</v>
      </c>
      <c r="Y105" s="112">
        <v>1249</v>
      </c>
      <c r="Z105" s="112">
        <v>1431</v>
      </c>
      <c r="AB105" s="109" t="str">
        <f>TEXT(Z105,"###,###")</f>
        <v>1,431</v>
      </c>
      <c r="AD105" s="130">
        <f>Z105/($Z$4)*100</f>
        <v>17.037742588403383</v>
      </c>
      <c r="AF105" s="109"/>
    </row>
    <row r="106" spans="1:32" x14ac:dyDescent="0.25">
      <c r="S106" s="118" t="s">
        <v>53</v>
      </c>
      <c r="T106" s="118"/>
      <c r="U106" s="120"/>
      <c r="V106" s="120">
        <v>6427</v>
      </c>
      <c r="W106" s="120">
        <v>6749</v>
      </c>
      <c r="X106" s="120">
        <v>7089</v>
      </c>
      <c r="Y106" s="120">
        <v>7201</v>
      </c>
      <c r="Z106" s="120">
        <v>7924</v>
      </c>
      <c r="AB106" s="109"/>
      <c r="AD106" s="130"/>
      <c r="AF106" s="109"/>
    </row>
    <row r="107" spans="1:32" x14ac:dyDescent="0.25">
      <c r="S107" s="128" t="s">
        <v>18</v>
      </c>
      <c r="T107" s="128"/>
      <c r="U107" s="112"/>
      <c r="V107" s="112"/>
      <c r="W107" s="112"/>
      <c r="X107" s="112"/>
      <c r="Y107" s="112"/>
      <c r="Z107" s="112"/>
    </row>
    <row r="108" spans="1:32" x14ac:dyDescent="0.25">
      <c r="S108" s="115" t="s">
        <v>19</v>
      </c>
      <c r="T108" s="115"/>
      <c r="U108" s="112"/>
      <c r="V108" s="112">
        <v>903</v>
      </c>
      <c r="W108" s="112">
        <v>845</v>
      </c>
      <c r="X108" s="112">
        <v>929</v>
      </c>
      <c r="Y108" s="112">
        <v>909</v>
      </c>
      <c r="Z108" s="112">
        <v>969</v>
      </c>
      <c r="AB108" s="109" t="str">
        <f>TEXT(Z108,"###,###")</f>
        <v>969</v>
      </c>
      <c r="AD108" s="130">
        <f>Z108/($Z$4)*100</f>
        <v>11.537087748541493</v>
      </c>
      <c r="AF108" s="109"/>
    </row>
    <row r="109" spans="1:32" x14ac:dyDescent="0.25">
      <c r="S109" s="115" t="s">
        <v>20</v>
      </c>
      <c r="T109" s="115"/>
      <c r="U109" s="112"/>
      <c r="V109" s="112">
        <v>1014</v>
      </c>
      <c r="W109" s="112">
        <v>976</v>
      </c>
      <c r="X109" s="112">
        <v>1001</v>
      </c>
      <c r="Y109" s="112">
        <v>1204</v>
      </c>
      <c r="Z109" s="112">
        <v>1257</v>
      </c>
      <c r="AB109" s="109" t="str">
        <f>TEXT(Z109,"###,###")</f>
        <v>1,257</v>
      </c>
      <c r="AD109" s="130">
        <f>Z109/($Z$4)*100</f>
        <v>14.966067388974876</v>
      </c>
      <c r="AF109" s="109"/>
    </row>
    <row r="110" spans="1:32" x14ac:dyDescent="0.25">
      <c r="S110" s="115" t="s">
        <v>21</v>
      </c>
      <c r="T110" s="115"/>
      <c r="U110" s="112"/>
      <c r="V110" s="112">
        <v>1768</v>
      </c>
      <c r="W110" s="112">
        <v>1937</v>
      </c>
      <c r="X110" s="112">
        <v>1871</v>
      </c>
      <c r="Y110" s="112">
        <v>2050</v>
      </c>
      <c r="Z110" s="112">
        <v>2169</v>
      </c>
      <c r="AB110" s="109" t="str">
        <f>TEXT(Z110,"###,###")</f>
        <v>2,169</v>
      </c>
      <c r="AD110" s="130">
        <f>Z110/($Z$4)*100</f>
        <v>25.82450291701393</v>
      </c>
      <c r="AF110" s="109"/>
    </row>
    <row r="111" spans="1:32" x14ac:dyDescent="0.25">
      <c r="S111" s="115" t="s">
        <v>22</v>
      </c>
      <c r="T111" s="115"/>
      <c r="U111" s="112"/>
      <c r="V111" s="112">
        <v>2750</v>
      </c>
      <c r="W111" s="112">
        <v>2922</v>
      </c>
      <c r="X111" s="112">
        <v>2911</v>
      </c>
      <c r="Y111" s="112">
        <v>3038</v>
      </c>
      <c r="Z111" s="112">
        <v>3535</v>
      </c>
      <c r="AB111" s="109" t="str">
        <f>TEXT(Z111,"###,###")</f>
        <v>3,535</v>
      </c>
      <c r="AD111" s="130">
        <f>Z111/($Z$4)*100</f>
        <v>42.088343850458386</v>
      </c>
      <c r="AF111" s="109"/>
    </row>
    <row r="112" spans="1:32" x14ac:dyDescent="0.25">
      <c r="S112" s="118" t="s">
        <v>53</v>
      </c>
      <c r="T112" s="118"/>
      <c r="U112" s="112"/>
      <c r="V112" s="112">
        <v>7025</v>
      </c>
      <c r="W112" s="112">
        <v>7215</v>
      </c>
      <c r="X112" s="112">
        <v>7269</v>
      </c>
      <c r="Y112" s="112">
        <v>7710</v>
      </c>
      <c r="Z112" s="112">
        <v>8394</v>
      </c>
    </row>
    <row r="113" spans="19:32" x14ac:dyDescent="0.25">
      <c r="AB113" s="125" t="s">
        <v>24</v>
      </c>
      <c r="AC113" s="106"/>
      <c r="AD113" s="106" t="s">
        <v>136</v>
      </c>
      <c r="AF113" s="106" t="s">
        <v>137</v>
      </c>
    </row>
    <row r="114" spans="19:32" x14ac:dyDescent="0.25">
      <c r="S114" s="115" t="s">
        <v>87</v>
      </c>
      <c r="T114" s="112"/>
      <c r="U114" s="112"/>
      <c r="V114" s="112"/>
      <c r="W114" s="112"/>
      <c r="X114" s="112"/>
      <c r="Y114" s="112"/>
      <c r="Z114" s="112"/>
      <c r="AB114" s="109"/>
      <c r="AD114" s="110"/>
      <c r="AF114" s="110"/>
    </row>
    <row r="115" spans="19:32" x14ac:dyDescent="0.25">
      <c r="S115" s="115" t="s">
        <v>88</v>
      </c>
      <c r="T115" s="112"/>
      <c r="U115" s="112"/>
      <c r="V115" s="112"/>
      <c r="W115" s="112"/>
      <c r="X115" s="112"/>
      <c r="Y115" s="112"/>
      <c r="Z115" s="112"/>
      <c r="AB115" s="109"/>
      <c r="AD115" s="110"/>
      <c r="AF115" s="110"/>
    </row>
    <row r="116" spans="19:32" x14ac:dyDescent="0.25">
      <c r="S116" s="118" t="s">
        <v>53</v>
      </c>
      <c r="T116" s="120"/>
      <c r="U116" s="120"/>
      <c r="V116" s="120"/>
      <c r="W116" s="120"/>
      <c r="X116" s="120"/>
      <c r="Y116" s="120"/>
      <c r="Z116" s="120"/>
    </row>
    <row r="118" spans="19:32" x14ac:dyDescent="0.25">
      <c r="S118" s="101" t="s">
        <v>97</v>
      </c>
      <c r="T118" s="131"/>
      <c r="U118" s="131"/>
      <c r="V118" s="131">
        <v>42.12</v>
      </c>
      <c r="W118" s="131">
        <v>42.03</v>
      </c>
      <c r="X118" s="131">
        <v>42.23</v>
      </c>
      <c r="Y118" s="131">
        <v>41.97</v>
      </c>
      <c r="Z118" s="131">
        <v>41.73</v>
      </c>
      <c r="AB118" s="109" t="str">
        <f>TEXT(Z118,"##.0")</f>
        <v>41.7</v>
      </c>
    </row>
    <row r="120" spans="19:32" x14ac:dyDescent="0.25">
      <c r="S120" s="101" t="s">
        <v>98</v>
      </c>
      <c r="T120" s="112"/>
      <c r="U120" s="112"/>
      <c r="V120" s="112">
        <v>4493</v>
      </c>
      <c r="W120" s="112">
        <v>4647</v>
      </c>
      <c r="X120" s="112">
        <v>4793</v>
      </c>
      <c r="Y120" s="112">
        <v>4924</v>
      </c>
      <c r="Z120" s="112">
        <v>5183</v>
      </c>
      <c r="AB120" s="109" t="str">
        <f>TEXT(Z120,"###,###")</f>
        <v>5,183</v>
      </c>
    </row>
    <row r="121" spans="19:32" x14ac:dyDescent="0.25">
      <c r="S121" s="101" t="s">
        <v>99</v>
      </c>
      <c r="T121" s="112"/>
      <c r="U121" s="112"/>
      <c r="V121" s="112">
        <v>369</v>
      </c>
      <c r="W121" s="112">
        <v>346</v>
      </c>
      <c r="X121" s="112">
        <v>366</v>
      </c>
      <c r="Y121" s="112">
        <v>377</v>
      </c>
      <c r="Z121" s="112">
        <v>351</v>
      </c>
      <c r="AB121" s="109" t="str">
        <f>TEXT(Z121,"###,###")</f>
        <v>351</v>
      </c>
    </row>
    <row r="122" spans="19:32" x14ac:dyDescent="0.25">
      <c r="S122" s="101" t="s">
        <v>100</v>
      </c>
      <c r="T122" s="112"/>
      <c r="U122" s="112"/>
      <c r="V122" s="112">
        <v>334</v>
      </c>
      <c r="W122" s="112">
        <v>310</v>
      </c>
      <c r="X122" s="112">
        <v>319</v>
      </c>
      <c r="Y122" s="112">
        <v>314</v>
      </c>
      <c r="Z122" s="112">
        <v>338</v>
      </c>
      <c r="AB122" s="109" t="str">
        <f>TEXT(Z122,"###,###")</f>
        <v>338</v>
      </c>
    </row>
    <row r="123" spans="19:32" x14ac:dyDescent="0.25">
      <c r="AB123" s="125" t="s">
        <v>24</v>
      </c>
      <c r="AC123" s="106"/>
      <c r="AD123" s="106" t="s">
        <v>32</v>
      </c>
      <c r="AE123" s="106"/>
      <c r="AF123" s="106"/>
    </row>
    <row r="124" spans="19:32" x14ac:dyDescent="0.25">
      <c r="S124" s="101" t="s">
        <v>101</v>
      </c>
      <c r="T124" s="112"/>
      <c r="U124" s="112"/>
      <c r="V124" s="112">
        <v>4827</v>
      </c>
      <c r="W124" s="112">
        <v>4957</v>
      </c>
      <c r="X124" s="112">
        <v>5112</v>
      </c>
      <c r="Y124" s="112">
        <v>5238</v>
      </c>
      <c r="Z124" s="112">
        <v>5521</v>
      </c>
      <c r="AB124" s="109" t="str">
        <f>TEXT(Z124,"###,###")</f>
        <v>5,521</v>
      </c>
      <c r="AD124" s="127">
        <f>Z124/$Z$7*100</f>
        <v>93.910529001530875</v>
      </c>
    </row>
    <row r="125" spans="19:32" x14ac:dyDescent="0.25">
      <c r="S125" s="101" t="s">
        <v>102</v>
      </c>
      <c r="T125" s="112"/>
      <c r="U125" s="112"/>
      <c r="V125" s="112">
        <v>703</v>
      </c>
      <c r="W125" s="112">
        <v>656</v>
      </c>
      <c r="X125" s="112">
        <v>685</v>
      </c>
      <c r="Y125" s="112">
        <v>691</v>
      </c>
      <c r="Z125" s="112">
        <v>689</v>
      </c>
      <c r="AB125" s="109" t="str">
        <f>TEXT(Z125,"###,###")</f>
        <v>689</v>
      </c>
      <c r="AD125" s="127">
        <f>Z125/$Z$7*100</f>
        <v>11.719680217724102</v>
      </c>
    </row>
    <row r="127" spans="19:32" x14ac:dyDescent="0.25">
      <c r="S127" s="101" t="s">
        <v>103</v>
      </c>
      <c r="T127" s="112"/>
      <c r="U127" s="112"/>
      <c r="V127" s="112">
        <v>2763</v>
      </c>
      <c r="W127" s="112">
        <v>2797</v>
      </c>
      <c r="X127" s="112">
        <v>2908</v>
      </c>
      <c r="Y127" s="112">
        <v>2962</v>
      </c>
      <c r="Z127" s="112">
        <v>3076</v>
      </c>
      <c r="AB127" s="109" t="str">
        <f>TEXT(Z127,"###,###")</f>
        <v>3,076</v>
      </c>
      <c r="AD127" s="127">
        <f>Z127/$Z$7*100</f>
        <v>52.321823439360436</v>
      </c>
    </row>
    <row r="128" spans="19:32" x14ac:dyDescent="0.25">
      <c r="S128" s="101" t="s">
        <v>104</v>
      </c>
      <c r="T128" s="112"/>
      <c r="U128" s="112"/>
      <c r="V128" s="112">
        <v>2431</v>
      </c>
      <c r="W128" s="112">
        <v>2506</v>
      </c>
      <c r="X128" s="112">
        <v>2569</v>
      </c>
      <c r="Y128" s="112">
        <v>2644</v>
      </c>
      <c r="Z128" s="112">
        <v>2799</v>
      </c>
      <c r="AB128" s="109" t="str">
        <f>TEXT(Z128,"###,###")</f>
        <v>2,799</v>
      </c>
      <c r="AD128" s="127">
        <f>Z128/$Z$7*100</f>
        <v>47.610137778533762</v>
      </c>
    </row>
    <row r="130" spans="19:20" x14ac:dyDescent="0.25">
      <c r="S130" s="101" t="s">
        <v>180</v>
      </c>
      <c r="T130" s="127">
        <v>88.161251913590746</v>
      </c>
    </row>
    <row r="131" spans="19:20" x14ac:dyDescent="0.25">
      <c r="S131" s="101" t="s">
        <v>181</v>
      </c>
      <c r="T131" s="127">
        <v>5.9704031297839775</v>
      </c>
    </row>
    <row r="132" spans="19:20" x14ac:dyDescent="0.25">
      <c r="S132" s="101" t="s">
        <v>182</v>
      </c>
      <c r="T132" s="127">
        <v>5.7492770879401256</v>
      </c>
    </row>
  </sheetData>
  <sheetProtection selectLockedCells="1"/>
  <mergeCells count="16">
    <mergeCell ref="N85:O85"/>
    <mergeCell ref="J86:K86"/>
    <mergeCell ref="J87:K87"/>
    <mergeCell ref="AB2:AF2"/>
    <mergeCell ref="G13:L13"/>
    <mergeCell ref="C83:G83"/>
    <mergeCell ref="J83:O83"/>
    <mergeCell ref="D84:E84"/>
    <mergeCell ref="F84:G84"/>
    <mergeCell ref="L84:M84"/>
    <mergeCell ref="N84:O84"/>
    <mergeCell ref="J88:K88"/>
    <mergeCell ref="J89:K89"/>
    <mergeCell ref="D85:E85"/>
    <mergeCell ref="F85:G85"/>
    <mergeCell ref="L85:M85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0144FE7-730E-4D6F-A49B-F7BF5526B1A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9D993272-6E34-4284-A287-83F0DDE5EB57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2002CAA9-EE88-403C-96A9-0DBD160B3A60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5ED439A5-9B92-4691-A308-1FBDD59D90F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29</vt:i4>
      </vt:variant>
    </vt:vector>
  </HeadingPairs>
  <TitlesOfParts>
    <vt:vector size="60" baseType="lpstr">
      <vt:lpstr>Contents</vt:lpstr>
      <vt:lpstr>Table 12.1</vt:lpstr>
      <vt:lpstr>Table 12.2</vt:lpstr>
      <vt:lpstr>Table 12.3</vt:lpstr>
      <vt:lpstr>Table 12.4</vt:lpstr>
      <vt:lpstr>Table 12.5</vt:lpstr>
      <vt:lpstr>Table 12.6</vt:lpstr>
      <vt:lpstr>Table 12.7</vt:lpstr>
      <vt:lpstr>Table 12.8</vt:lpstr>
      <vt:lpstr>Table 12.9</vt:lpstr>
      <vt:lpstr>Table 12.10</vt:lpstr>
      <vt:lpstr>Table 12.11</vt:lpstr>
      <vt:lpstr>Table 12.12</vt:lpstr>
      <vt:lpstr>Table 12.13</vt:lpstr>
      <vt:lpstr>Table 12.14</vt:lpstr>
      <vt:lpstr>Table 12.15</vt:lpstr>
      <vt:lpstr>Table 12.16</vt:lpstr>
      <vt:lpstr>Table 12.17</vt:lpstr>
      <vt:lpstr>Table 12.18</vt:lpstr>
      <vt:lpstr>Table 12.19</vt:lpstr>
      <vt:lpstr>Table 12.20</vt:lpstr>
      <vt:lpstr>Table 12.21</vt:lpstr>
      <vt:lpstr>Table 12.22</vt:lpstr>
      <vt:lpstr>Table 12.23</vt:lpstr>
      <vt:lpstr>Table 12.24</vt:lpstr>
      <vt:lpstr>Table 12.25</vt:lpstr>
      <vt:lpstr>Table 12.26</vt:lpstr>
      <vt:lpstr>Table 12.27</vt:lpstr>
      <vt:lpstr>Table 12.28</vt:lpstr>
      <vt:lpstr>Table 12.29</vt:lpstr>
      <vt:lpstr>State data for spotlight</vt:lpstr>
      <vt:lpstr>'Table 12.1'!Print_Area</vt:lpstr>
      <vt:lpstr>'Table 12.10'!Print_Area</vt:lpstr>
      <vt:lpstr>'Table 12.11'!Print_Area</vt:lpstr>
      <vt:lpstr>'Table 12.12'!Print_Area</vt:lpstr>
      <vt:lpstr>'Table 12.13'!Print_Area</vt:lpstr>
      <vt:lpstr>'Table 12.14'!Print_Area</vt:lpstr>
      <vt:lpstr>'Table 12.15'!Print_Area</vt:lpstr>
      <vt:lpstr>'Table 12.16'!Print_Area</vt:lpstr>
      <vt:lpstr>'Table 12.17'!Print_Area</vt:lpstr>
      <vt:lpstr>'Table 12.18'!Print_Area</vt:lpstr>
      <vt:lpstr>'Table 12.19'!Print_Area</vt:lpstr>
      <vt:lpstr>'Table 12.2'!Print_Area</vt:lpstr>
      <vt:lpstr>'Table 12.20'!Print_Area</vt:lpstr>
      <vt:lpstr>'Table 12.21'!Print_Area</vt:lpstr>
      <vt:lpstr>'Table 12.22'!Print_Area</vt:lpstr>
      <vt:lpstr>'Table 12.23'!Print_Area</vt:lpstr>
      <vt:lpstr>'Table 12.24'!Print_Area</vt:lpstr>
      <vt:lpstr>'Table 12.25'!Print_Area</vt:lpstr>
      <vt:lpstr>'Table 12.26'!Print_Area</vt:lpstr>
      <vt:lpstr>'Table 12.27'!Print_Area</vt:lpstr>
      <vt:lpstr>'Table 12.28'!Print_Area</vt:lpstr>
      <vt:lpstr>'Table 12.29'!Print_Area</vt:lpstr>
      <vt:lpstr>'Table 12.3'!Print_Area</vt:lpstr>
      <vt:lpstr>'Table 12.4'!Print_Area</vt:lpstr>
      <vt:lpstr>'Table 12.5'!Print_Area</vt:lpstr>
      <vt:lpstr>'Table 12.6'!Print_Area</vt:lpstr>
      <vt:lpstr>'Table 12.7'!Print_Area</vt:lpstr>
      <vt:lpstr>'Table 12.8'!Print_Area</vt:lpstr>
      <vt:lpstr>'Table 12.9'!Print_Area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Wade1</dc:creator>
  <cp:lastModifiedBy>Tanika Sharman</cp:lastModifiedBy>
  <cp:lastPrinted>2021-10-22T04:54:19Z</cp:lastPrinted>
  <dcterms:created xsi:type="dcterms:W3CDTF">2019-07-02T01:38:47Z</dcterms:created>
  <dcterms:modified xsi:type="dcterms:W3CDTF">2024-11-06T02:57:01Z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2021-05-19T23:35:57Z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dd829078-7429-43a0-921f-a67a55718a78</vt:lpwstr>
  </property>
  <property fmtid="{D5CDD505-2E9C-101B-9397-08002B2CF9AE}" pid="8" name="MSIP_Label_c8e5a7ee-c283-40b0-98eb-fa437df4c031_ContentBits">
    <vt:lpwstr>0</vt:lpwstr>
  </property>
</Properties>
</file>